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rx-dc-fs01\home$\aruiz\Desktop\Septiembre2024\"/>
    </mc:Choice>
  </mc:AlternateContent>
  <bookViews>
    <workbookView xWindow="0" yWindow="0" windowWidth="20490" windowHeight="7650"/>
  </bookViews>
  <sheets>
    <sheet name="informes del gastos" sheetId="1" r:id="rId1"/>
    <sheet name="Hoja2" sheetId="4" state="hidden" r:id="rId2"/>
    <sheet name="Programas" sheetId="2" state="hidden" r:id="rId3"/>
    <sheet name="Hoja1" sheetId="3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'informes del gastos'!$A$1:$S$86</definedName>
    <definedName name="_xlnm.Print_Area" localSheetId="2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M38" i="1"/>
  <c r="M34" i="1"/>
  <c r="M30" i="1"/>
  <c r="M25" i="1"/>
  <c r="M16" i="1"/>
  <c r="M15" i="1"/>
  <c r="L41" i="1" l="1"/>
  <c r="L40" i="1"/>
  <c r="L38" i="1"/>
  <c r="L34" i="1"/>
  <c r="L35" i="1"/>
  <c r="L30" i="1"/>
  <c r="L25" i="1"/>
  <c r="L16" i="1"/>
  <c r="L15" i="1"/>
  <c r="R64" i="1" l="1"/>
  <c r="R63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I53" i="1" l="1"/>
  <c r="I44" i="1"/>
  <c r="I34" i="1"/>
  <c r="R15" i="1"/>
  <c r="H53" i="1" l="1"/>
  <c r="H44" i="1"/>
  <c r="H14" i="1"/>
  <c r="G14" i="1"/>
  <c r="F14" i="1"/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Q14" i="1" l="1"/>
  <c r="P14" i="1"/>
  <c r="O14" i="1"/>
  <c r="N14" i="1"/>
  <c r="M14" i="1"/>
  <c r="L14" i="1"/>
  <c r="K14" i="1"/>
  <c r="J14" i="1"/>
  <c r="I14" i="1"/>
  <c r="Q43" i="1"/>
  <c r="P43" i="1"/>
  <c r="O43" i="1"/>
  <c r="N43" i="1"/>
  <c r="M43" i="1"/>
  <c r="M65" i="1" s="1"/>
  <c r="M66" i="1" s="1"/>
  <c r="L43" i="1"/>
  <c r="K43" i="1"/>
  <c r="J43" i="1"/>
  <c r="I43" i="1"/>
  <c r="H43" i="1"/>
  <c r="G43" i="1"/>
  <c r="F43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E43" i="1"/>
  <c r="E14" i="1"/>
  <c r="R29" i="1" l="1"/>
  <c r="R43" i="1"/>
  <c r="J65" i="1"/>
  <c r="J66" i="1" s="1"/>
  <c r="E65" i="1"/>
  <c r="N65" i="1"/>
  <c r="N66" i="1" s="1"/>
  <c r="R14" i="1"/>
  <c r="N67" i="1"/>
  <c r="N68" i="1" s="1"/>
  <c r="M67" i="1"/>
  <c r="R62" i="1"/>
  <c r="O65" i="1"/>
  <c r="O66" i="1" s="1"/>
  <c r="G65" i="1"/>
  <c r="G66" i="1" s="1"/>
  <c r="I65" i="1"/>
  <c r="I66" i="1" s="1"/>
  <c r="Q65" i="1"/>
  <c r="H65" i="1"/>
  <c r="H66" i="1" s="1"/>
  <c r="P65" i="1"/>
  <c r="P66" i="1" s="1"/>
  <c r="K65" i="1"/>
  <c r="K66" i="1" s="1"/>
  <c r="L65" i="1"/>
  <c r="L66" i="1" s="1"/>
  <c r="F65" i="1"/>
  <c r="F66" i="1" s="1"/>
  <c r="Q67" i="1" l="1"/>
  <c r="Q66" i="1"/>
  <c r="R66" i="1" s="1"/>
  <c r="J67" i="1"/>
  <c r="J68" i="1" s="1"/>
  <c r="L67" i="1"/>
  <c r="M68" i="1"/>
  <c r="F67" i="1"/>
  <c r="K67" i="1"/>
  <c r="K68" i="1" s="1"/>
  <c r="H67" i="1"/>
  <c r="I67" i="1"/>
  <c r="Q68" i="1"/>
  <c r="P67" i="1"/>
  <c r="P68" i="1" s="1"/>
  <c r="G67" i="1"/>
  <c r="O67" i="1"/>
  <c r="O68" i="1" s="1"/>
  <c r="R65" i="1"/>
  <c r="F68" i="1" l="1"/>
  <c r="R67" i="1"/>
  <c r="I68" i="1"/>
  <c r="H68" i="1"/>
  <c r="G68" i="1"/>
  <c r="L68" i="1"/>
  <c r="R68" i="1" l="1"/>
  <c r="E10" i="4"/>
  <c r="C10" i="4"/>
  <c r="G10" i="4" l="1"/>
  <c r="A6" i="4" l="1"/>
  <c r="A9" i="4"/>
  <c r="B9" i="4" l="1"/>
  <c r="A8" i="4"/>
  <c r="B8" i="4"/>
  <c r="B6" i="4"/>
  <c r="B4" i="4"/>
  <c r="B3" i="4"/>
  <c r="A4" i="4"/>
  <c r="A3" i="4"/>
  <c r="L71" i="1" l="1"/>
  <c r="I71" i="1"/>
  <c r="O71" i="1" l="1"/>
  <c r="F71" i="1"/>
  <c r="R71" i="1"/>
  <c r="P15" i="2" l="1"/>
  <c r="M15" i="2"/>
  <c r="J15" i="2"/>
  <c r="G15" i="2"/>
  <c r="F70" i="1" l="1"/>
  <c r="R70" i="1"/>
  <c r="O72" i="1"/>
  <c r="I72" i="1"/>
  <c r="I70" i="1"/>
  <c r="O70" i="1"/>
  <c r="L72" i="1"/>
  <c r="L70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72" i="1" l="1"/>
  <c r="F72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<sst xmlns="http://schemas.openxmlformats.org/spreadsheetml/2006/main" count="212" uniqueCount="176">
  <si>
    <t>MINISTERIO DE RELACIONES EXTERIORES</t>
  </si>
  <si>
    <t>CONSEJO NACIONAL DE FRONTERAS.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</si>
  <si>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</si>
  <si>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</si>
  <si>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</si>
  <si>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</si>
  <si>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</si>
  <si>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</si>
  <si>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</si>
  <si>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</si>
  <si>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</si>
  <si>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</si>
  <si>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</si>
  <si>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</si>
  <si>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</si>
  <si>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</si>
  <si>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</si>
  <si>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</si>
  <si>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</si>
  <si>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Coordinador Administrativo</t>
  </si>
  <si>
    <t>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</si>
  <si>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</si>
  <si>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</si>
  <si>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</si>
  <si>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</si>
  <si>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</si>
  <si>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</si>
  <si>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</si>
  <si>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</si>
  <si>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</si>
  <si>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</si>
  <si>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</si>
  <si>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</si>
  <si>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</si>
  <si>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</si>
  <si>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</si>
  <si>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</si>
  <si>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</si>
  <si>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</si>
  <si>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</si>
  <si>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</si>
  <si>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</si>
  <si>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</si>
  <si>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</si>
  <si>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</si>
  <si>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</si>
  <si>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</si>
  <si>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</si>
  <si>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</si>
  <si>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EJECUTADO DURANTE EL AÑO 2023</t>
  </si>
  <si>
    <t>Cantidad Presupestadas Trimestral</t>
  </si>
  <si>
    <t>Cantidades Ejecutadas Trimestral</t>
  </si>
  <si>
    <t>Balances (Presupuesto Vs Ejecucion) Trimestral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</si>
  <si>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</si>
  <si>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</si>
  <si>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</si>
  <si>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</si>
  <si>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</si>
  <si>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</si>
  <si>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</si>
  <si>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</si>
  <si>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</si>
  <si>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</si>
  <si>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</si>
  <si>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</si>
  <si>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</si>
  <si>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</si>
  <si>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</si>
  <si>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</si>
  <si>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Sept</t>
  </si>
  <si>
    <t>Dic.</t>
  </si>
  <si>
    <t>Oct.</t>
  </si>
  <si>
    <t>Nov.</t>
  </si>
  <si>
    <t>Cantidades presupuestadas</t>
  </si>
  <si>
    <t>Cantidades Ejecutadas</t>
  </si>
  <si>
    <t>Balances</t>
  </si>
  <si>
    <t>2.2.2.2.01</t>
  </si>
  <si>
    <t xml:space="preserve">Impresión y Encuadernación </t>
  </si>
  <si>
    <t>Viáticos Dentro del País</t>
  </si>
  <si>
    <t>2.2.9.2.01</t>
  </si>
  <si>
    <t>Servicios de Alimentacion</t>
  </si>
  <si>
    <t>MATERIALES Y SUMINISTROS</t>
  </si>
  <si>
    <t>2.3.1.1.01</t>
  </si>
  <si>
    <t>Alimentos y Bebidas para personas</t>
  </si>
  <si>
    <t>2.3.3.5.01</t>
  </si>
  <si>
    <t>Texto de enseñanzas</t>
  </si>
  <si>
    <t>SERVICIOS NO PERSONALES</t>
  </si>
  <si>
    <t>Articulos</t>
  </si>
  <si>
    <t>Cantidad proyectada</t>
  </si>
  <si>
    <t>INFORME DE LOS BALANCES: PRESUPUESTOS SOBRE PROGRAMAS Y PROYECTOS EJECUTADOS  EN 2024</t>
  </si>
  <si>
    <t>Objeto de gastos</t>
  </si>
  <si>
    <t>2.2.1.3.01</t>
  </si>
  <si>
    <t>Teléfono local</t>
  </si>
  <si>
    <t>2.2.1.5.01</t>
  </si>
  <si>
    <t>Servicios de Internet y television por cable</t>
  </si>
  <si>
    <t>2.2.6.2.01</t>
  </si>
  <si>
    <t>Seguros de Bienes Muebles</t>
  </si>
  <si>
    <t>2.2.7.2.06</t>
  </si>
  <si>
    <t>Mant. y Reparación de equipos  de transp. ,</t>
  </si>
  <si>
    <t>2.2.8.2.01</t>
  </si>
  <si>
    <t>Comisiones y Gastos bancarios</t>
  </si>
  <si>
    <t>2.2.8.9.05</t>
  </si>
  <si>
    <t xml:space="preserve">Otros gastos operativos </t>
  </si>
  <si>
    <t>2.3.1.3.03</t>
  </si>
  <si>
    <t>Productos forestales</t>
  </si>
  <si>
    <t>2.3.2.3.01</t>
  </si>
  <si>
    <t xml:space="preserve">Prendas  y Accesorios de vestir </t>
  </si>
  <si>
    <t>2.3.3.1.01</t>
  </si>
  <si>
    <t>Papel de escritorio</t>
  </si>
  <si>
    <t>2.3.5.3.01</t>
  </si>
  <si>
    <t>Llantas y neumátics</t>
  </si>
  <si>
    <t>2.3.6.3.04</t>
  </si>
  <si>
    <t>Herramientas menores</t>
  </si>
  <si>
    <t>2.3.6.3.06</t>
  </si>
  <si>
    <t>Productos metalicos</t>
  </si>
  <si>
    <t>2.3.7.1.04</t>
  </si>
  <si>
    <t>Gas GLP</t>
  </si>
  <si>
    <t>2.3.9.1.01</t>
  </si>
  <si>
    <t>Utiles y Material de limpieza e Higiene</t>
  </si>
  <si>
    <t>2.3.9.2.01</t>
  </si>
  <si>
    <t xml:space="preserve">Utiles y Materiales  de Escrfitorio, oficina e Informatica  </t>
  </si>
  <si>
    <t>2.3.9.5.01</t>
  </si>
  <si>
    <t>Utiles de cocina y comedor</t>
  </si>
  <si>
    <t>2.3.9.6.01</t>
  </si>
  <si>
    <t>Productos electricos y afines</t>
  </si>
  <si>
    <t>2.3.9.9.01</t>
  </si>
  <si>
    <t>Productos y utiles varios n.i.p</t>
  </si>
  <si>
    <t>2.3.9.9.02</t>
  </si>
  <si>
    <t>Bonos de compras</t>
  </si>
  <si>
    <t>BIENES MUEBLES, INMUEBLES E INTANGIBLES</t>
  </si>
  <si>
    <t>2.6.1.1.01</t>
  </si>
  <si>
    <t>Muebles , Equipos de Oficina y estantería</t>
  </si>
  <si>
    <t>2.6.1.3.01</t>
  </si>
  <si>
    <t>Equipo de Tecnologia de la Informacion y Comunicación</t>
  </si>
  <si>
    <t>REMUNERACIONES Y CONTRATACIONES</t>
  </si>
  <si>
    <t>2.1.1.1.01</t>
  </si>
  <si>
    <t>Sueldos Fijos</t>
  </si>
  <si>
    <t>2.1.1.2.08</t>
  </si>
  <si>
    <t>Contratados de Carácter Temporal</t>
  </si>
  <si>
    <t>2.1.1.4.01</t>
  </si>
  <si>
    <t>Regalía pascual</t>
  </si>
  <si>
    <t>2.1.1.5.03</t>
  </si>
  <si>
    <t>Prestación laboral por desvinculación</t>
  </si>
  <si>
    <t>2.1.1.5.04</t>
  </si>
  <si>
    <t>Proporción de vacaciones no disfrutadas</t>
  </si>
  <si>
    <t>2.1.2.2.03</t>
  </si>
  <si>
    <t>Pago Horas extras extrardinarias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</si>
  <si>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</si>
  <si>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</si>
  <si>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</si>
  <si>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</si>
  <si>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</si>
  <si>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</t>
  </si>
  <si>
    <t>2.1.2.2.15</t>
  </si>
  <si>
    <t>Compensacion extraordinaria Anual</t>
  </si>
  <si>
    <t>2.1.5.1.01</t>
  </si>
  <si>
    <t xml:space="preserve">Contribuciones al Seguro de Salud </t>
  </si>
  <si>
    <t>2.1.5.2.01</t>
  </si>
  <si>
    <t>Contribuciones al Seguro de Pensiones</t>
  </si>
  <si>
    <t>2.1.5.3.01</t>
  </si>
  <si>
    <t>Contribuciones al Seguro de Riesgo Laboral</t>
  </si>
  <si>
    <t>2.1</t>
  </si>
  <si>
    <t>2.2</t>
  </si>
  <si>
    <t>2.3</t>
  </si>
  <si>
    <t>2.6</t>
  </si>
  <si>
    <t>Totales del presupuesto</t>
  </si>
  <si>
    <t>CONTRIBUCIONES A LA SEGURIDAD SOCIAL</t>
  </si>
  <si>
    <t>SERVICIOS BASICOS</t>
  </si>
  <si>
    <t>2.2.1</t>
  </si>
  <si>
    <t>2.1.5</t>
  </si>
  <si>
    <t>TRANSPORTES Y ALMACENAJE</t>
  </si>
  <si>
    <t>2.2.4</t>
  </si>
  <si>
    <t>2.2.9</t>
  </si>
  <si>
    <t>OTRAS CONTRATACIONES</t>
  </si>
  <si>
    <t>DEPARTAMENTO DE PLANIFICACION Y DESARROLLO</t>
  </si>
  <si>
    <t>Director del Consejo Nacional de Fronteras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</si>
</sst>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6"/>
      <color theme="1"/>
      <name val="Calibri Light"/>
      <family val="2"/>
      <scheme val="major"/>
    </font>
    <font>
      <sz val="16"/>
      <color theme="4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name val="Calibri Light"/>
      <family val="2"/>
      <scheme val="major"/>
    </font>
    <font>
      <b/>
      <sz val="16"/>
      <color theme="4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20"/>
      <color rgb="FFFF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64" fontId="7" fillId="0" borderId="21" xfId="1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4" fontId="7" fillId="4" borderId="12" xfId="0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horizontal="center" vertical="center" wrapText="1"/>
    </xf>
    <xf numFmtId="164" fontId="7" fillId="4" borderId="12" xfId="1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left"/>
    </xf>
    <xf numFmtId="164" fontId="10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7" fontId="11" fillId="2" borderId="1" xfId="0" applyNumberFormat="1" applyFont="1" applyFill="1" applyBorder="1" applyAlignment="1">
      <alignment horizontal="center"/>
    </xf>
    <xf numFmtId="7" fontId="11" fillId="2" borderId="36" xfId="0" applyNumberFormat="1" applyFont="1" applyFill="1" applyBorder="1" applyAlignment="1">
      <alignment horizontal="center"/>
    </xf>
    <xf numFmtId="9" fontId="12" fillId="2" borderId="2" xfId="2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/>
    </xf>
    <xf numFmtId="7" fontId="11" fillId="2" borderId="38" xfId="0" applyNumberFormat="1" applyFont="1" applyFill="1" applyBorder="1" applyAlignment="1">
      <alignment horizontal="center" vertical="center"/>
    </xf>
    <xf numFmtId="7" fontId="11" fillId="3" borderId="38" xfId="0" applyNumberFormat="1" applyFont="1" applyFill="1" applyBorder="1" applyAlignment="1">
      <alignment horizontal="center" vertical="center" wrapText="1"/>
    </xf>
    <xf numFmtId="7" fontId="11" fillId="3" borderId="4" xfId="0" applyNumberFormat="1" applyFont="1" applyFill="1" applyBorder="1" applyAlignment="1">
      <alignment horizontal="center" vertical="center" wrapText="1"/>
    </xf>
    <xf numFmtId="7" fontId="11" fillId="2" borderId="4" xfId="0" applyNumberFormat="1" applyFont="1" applyFill="1" applyBorder="1" applyAlignment="1">
      <alignment horizontal="center" vertical="center" wrapText="1"/>
    </xf>
    <xf numFmtId="7" fontId="11" fillId="8" borderId="4" xfId="0" applyNumberFormat="1" applyFont="1" applyFill="1" applyBorder="1" applyAlignment="1">
      <alignment horizontal="center" vertical="center" wrapText="1"/>
    </xf>
    <xf numFmtId="49" fontId="13" fillId="3" borderId="4" xfId="3" applyNumberFormat="1" applyFont="1" applyFill="1" applyBorder="1" applyAlignment="1">
      <alignment horizontal="center" vertical="center"/>
    </xf>
    <xf numFmtId="0" fontId="13" fillId="3" borderId="4" xfId="3" applyFont="1" applyFill="1" applyBorder="1" applyAlignment="1">
      <alignment vertical="center"/>
    </xf>
    <xf numFmtId="39" fontId="14" fillId="3" borderId="36" xfId="0" applyNumberFormat="1" applyFont="1" applyFill="1" applyBorder="1" applyAlignment="1">
      <alignment horizontal="center" vertical="center" wrapText="1"/>
    </xf>
    <xf numFmtId="4" fontId="13" fillId="3" borderId="4" xfId="3" applyNumberFormat="1" applyFont="1" applyFill="1" applyBorder="1" applyAlignment="1">
      <alignment vertical="center"/>
    </xf>
    <xf numFmtId="7" fontId="14" fillId="3" borderId="31" xfId="0" applyNumberFormat="1" applyFont="1" applyFill="1" applyBorder="1" applyAlignment="1">
      <alignment horizontal="center" vertical="center" wrapText="1"/>
    </xf>
    <xf numFmtId="49" fontId="15" fillId="2" borderId="4" xfId="3" applyNumberFormat="1" applyFont="1" applyFill="1" applyBorder="1" applyAlignment="1">
      <alignment horizontal="center"/>
    </xf>
    <xf numFmtId="0" fontId="15" fillId="2" borderId="4" xfId="3" applyFont="1" applyFill="1" applyBorder="1"/>
    <xf numFmtId="7" fontId="11" fillId="2" borderId="0" xfId="0" applyNumberFormat="1" applyFont="1" applyFill="1" applyBorder="1" applyAlignment="1">
      <alignment horizontal="left"/>
    </xf>
    <xf numFmtId="7" fontId="11" fillId="2" borderId="37" xfId="0" applyNumberFormat="1" applyFont="1" applyFill="1" applyBorder="1" applyAlignment="1">
      <alignment horizontal="center"/>
    </xf>
    <xf numFmtId="9" fontId="14" fillId="2" borderId="0" xfId="2" applyFont="1" applyFill="1" applyBorder="1" applyAlignment="1">
      <alignment horizontal="center" vertical="center"/>
    </xf>
    <xf numFmtId="9" fontId="14" fillId="2" borderId="1" xfId="2" applyFont="1" applyFill="1" applyBorder="1" applyAlignment="1">
      <alignment horizontal="center" vertical="center"/>
    </xf>
    <xf numFmtId="9" fontId="11" fillId="2" borderId="37" xfId="2" applyFont="1" applyFill="1" applyBorder="1" applyAlignment="1">
      <alignment horizontal="center"/>
    </xf>
    <xf numFmtId="7" fontId="14" fillId="2" borderId="37" xfId="0" applyNumberFormat="1" applyFont="1" applyFill="1" applyBorder="1" applyAlignment="1">
      <alignment horizontal="center"/>
    </xf>
    <xf numFmtId="7" fontId="11" fillId="2" borderId="31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left" vertical="center"/>
    </xf>
    <xf numFmtId="9" fontId="16" fillId="2" borderId="2" xfId="2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 vertical="center"/>
    </xf>
    <xf numFmtId="7" fontId="14" fillId="2" borderId="3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left"/>
    </xf>
    <xf numFmtId="39" fontId="11" fillId="2" borderId="36" xfId="0" applyNumberFormat="1" applyFont="1" applyFill="1" applyBorder="1" applyAlignment="1">
      <alignment horizontal="center" vertical="center" wrapText="1"/>
    </xf>
    <xf numFmtId="4" fontId="13" fillId="2" borderId="4" xfId="3" applyNumberFormat="1" applyFont="1" applyFill="1" applyBorder="1" applyAlignment="1"/>
    <xf numFmtId="39" fontId="11" fillId="2" borderId="3" xfId="0" applyNumberFormat="1" applyFont="1" applyFill="1" applyBorder="1" applyAlignment="1">
      <alignment horizontal="center" vertical="center"/>
    </xf>
    <xf numFmtId="39" fontId="11" fillId="2" borderId="31" xfId="0" applyNumberFormat="1" applyFont="1" applyFill="1" applyBorder="1" applyAlignment="1">
      <alignment horizontal="center" vertical="center"/>
    </xf>
    <xf numFmtId="7" fontId="11" fillId="2" borderId="31" xfId="0" applyNumberFormat="1" applyFont="1" applyFill="1" applyBorder="1" applyAlignment="1">
      <alignment horizontal="center" vertical="center"/>
    </xf>
    <xf numFmtId="7" fontId="11" fillId="2" borderId="31" xfId="0" applyNumberFormat="1" applyFont="1" applyFill="1" applyBorder="1" applyAlignment="1">
      <alignment horizontal="center" vertical="center" wrapText="1"/>
    </xf>
    <xf numFmtId="4" fontId="15" fillId="2" borderId="4" xfId="3" applyNumberFormat="1" applyFont="1" applyFill="1" applyBorder="1" applyAlignment="1"/>
    <xf numFmtId="7" fontId="11" fillId="7" borderId="4" xfId="0" applyNumberFormat="1" applyFont="1" applyFill="1" applyBorder="1" applyAlignment="1">
      <alignment horizontal="center" vertical="center"/>
    </xf>
    <xf numFmtId="7" fontId="11" fillId="6" borderId="4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9" fontId="11" fillId="2" borderId="0" xfId="2" applyFont="1" applyFill="1" applyBorder="1" applyAlignment="1">
      <alignment horizontal="left"/>
    </xf>
    <xf numFmtId="9" fontId="14" fillId="2" borderId="0" xfId="2" applyFont="1" applyFill="1" applyBorder="1" applyAlignment="1">
      <alignment vertical="center"/>
    </xf>
    <xf numFmtId="9" fontId="14" fillId="2" borderId="35" xfId="2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2" borderId="0" xfId="2" applyNumberFormat="1" applyFont="1" applyFill="1" applyBorder="1" applyAlignment="1">
      <alignment horizontal="center"/>
    </xf>
    <xf numFmtId="164" fontId="11" fillId="2" borderId="2" xfId="2" applyNumberFormat="1" applyFont="1" applyFill="1" applyBorder="1" applyAlignment="1">
      <alignment horizontal="center"/>
    </xf>
    <xf numFmtId="7" fontId="14" fillId="2" borderId="35" xfId="0" applyNumberFormat="1" applyFont="1" applyFill="1" applyBorder="1" applyAlignment="1">
      <alignment horizontal="center"/>
    </xf>
    <xf numFmtId="7" fontId="11" fillId="2" borderId="2" xfId="0" applyNumberFormat="1" applyFont="1" applyFill="1" applyBorder="1" applyAlignment="1">
      <alignment horizontal="center"/>
    </xf>
    <xf numFmtId="7" fontId="14" fillId="2" borderId="2" xfId="0" applyNumberFormat="1" applyFont="1" applyFill="1" applyBorder="1" applyAlignment="1">
      <alignment horizontal="center"/>
    </xf>
    <xf numFmtId="7" fontId="11" fillId="2" borderId="3" xfId="0" applyNumberFormat="1" applyFont="1" applyFill="1" applyBorder="1" applyAlignment="1">
      <alignment horizontal="center"/>
    </xf>
    <xf numFmtId="4" fontId="13" fillId="3" borderId="4" xfId="3" applyNumberFormat="1" applyFont="1" applyFill="1" applyBorder="1" applyAlignment="1">
      <alignment horizontal="center" vertical="center"/>
    </xf>
    <xf numFmtId="49" fontId="15" fillId="2" borderId="4" xfId="3" applyNumberFormat="1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vertical="center"/>
    </xf>
    <xf numFmtId="4" fontId="15" fillId="2" borderId="4" xfId="3" applyNumberFormat="1" applyFont="1" applyFill="1" applyBorder="1" applyAlignment="1">
      <alignment vertical="center"/>
    </xf>
    <xf numFmtId="7" fontId="11" fillId="2" borderId="0" xfId="0" applyNumberFormat="1" applyFont="1" applyFill="1" applyBorder="1" applyAlignment="1">
      <alignment horizontal="left" vertical="center"/>
    </xf>
    <xf numFmtId="164" fontId="11" fillId="9" borderId="4" xfId="0" applyNumberFormat="1" applyFont="1" applyFill="1" applyBorder="1" applyAlignment="1">
      <alignment horizontal="center" vertical="center" wrapText="1"/>
    </xf>
    <xf numFmtId="7" fontId="14" fillId="2" borderId="0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left"/>
    </xf>
    <xf numFmtId="7" fontId="14" fillId="2" borderId="36" xfId="0" applyNumberFormat="1" applyFont="1" applyFill="1" applyBorder="1" applyAlignment="1">
      <alignment horizontal="center" vertical="center"/>
    </xf>
    <xf numFmtId="39" fontId="11" fillId="10" borderId="3" xfId="0" applyNumberFormat="1" applyFont="1" applyFill="1" applyBorder="1" applyAlignment="1">
      <alignment horizontal="center" vertical="center"/>
    </xf>
    <xf numFmtId="7" fontId="11" fillId="10" borderId="31" xfId="0" applyNumberFormat="1" applyFont="1" applyFill="1" applyBorder="1" applyAlignment="1">
      <alignment horizontal="center" vertical="center"/>
    </xf>
    <xf numFmtId="39" fontId="11" fillId="10" borderId="31" xfId="0" applyNumberFormat="1" applyFont="1" applyFill="1" applyBorder="1" applyAlignment="1">
      <alignment horizontal="center" vertical="center"/>
    </xf>
    <xf numFmtId="7" fontId="14" fillId="2" borderId="1" xfId="0" applyNumberFormat="1" applyFont="1" applyFill="1" applyBorder="1" applyAlignment="1">
      <alignment horizontal="center"/>
    </xf>
    <xf numFmtId="7" fontId="14" fillId="2" borderId="0" xfId="0" applyNumberFormat="1" applyFont="1" applyFill="1" applyBorder="1" applyAlignment="1">
      <alignment horizontal="center"/>
    </xf>
    <xf numFmtId="7" fontId="11" fillId="2" borderId="1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/>
    </xf>
    <xf numFmtId="164" fontId="11" fillId="2" borderId="17" xfId="0" applyNumberFormat="1" applyFont="1" applyFill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/>
    </xf>
    <xf numFmtId="164" fontId="11" fillId="2" borderId="30" xfId="0" applyNumberFormat="1" applyFont="1" applyFill="1" applyBorder="1" applyAlignment="1">
      <alignment horizontal="center" vertical="center"/>
    </xf>
    <xf numFmtId="7" fontId="11" fillId="2" borderId="18" xfId="0" applyNumberFormat="1" applyFont="1" applyFill="1" applyBorder="1" applyAlignment="1">
      <alignment horizontal="left" vertical="center" wrapText="1"/>
    </xf>
    <xf numFmtId="7" fontId="11" fillId="2" borderId="30" xfId="0" applyNumberFormat="1" applyFont="1" applyFill="1" applyBorder="1" applyAlignment="1">
      <alignment horizontal="left" vertical="center" wrapText="1"/>
    </xf>
    <xf numFmtId="164" fontId="11" fillId="9" borderId="17" xfId="0" applyNumberFormat="1" applyFont="1" applyFill="1" applyBorder="1" applyAlignment="1">
      <alignment horizontal="center" vertical="center"/>
    </xf>
    <xf numFmtId="164" fontId="11" fillId="9" borderId="18" xfId="0" applyNumberFormat="1" applyFont="1" applyFill="1" applyBorder="1" applyAlignment="1">
      <alignment horizontal="center" vertical="center"/>
    </xf>
    <xf numFmtId="164" fontId="11" fillId="9" borderId="30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center" vertical="center"/>
    </xf>
    <xf numFmtId="7" fontId="11" fillId="2" borderId="32" xfId="0" applyNumberFormat="1" applyFont="1" applyFill="1" applyBorder="1" applyAlignment="1">
      <alignment horizontal="center"/>
    </xf>
    <xf numFmtId="7" fontId="11" fillId="2" borderId="33" xfId="0" applyNumberFormat="1" applyFont="1" applyFill="1" applyBorder="1" applyAlignment="1">
      <alignment horizontal="center"/>
    </xf>
    <xf numFmtId="7" fontId="11" fillId="2" borderId="34" xfId="0" applyNumberFormat="1" applyFont="1" applyFill="1" applyBorder="1" applyAlignment="1">
      <alignment horizontal="center"/>
    </xf>
    <xf numFmtId="7" fontId="11" fillId="2" borderId="35" xfId="0" applyNumberFormat="1" applyFont="1" applyFill="1" applyBorder="1" applyAlignment="1">
      <alignment horizontal="center"/>
    </xf>
    <xf numFmtId="7" fontId="17" fillId="2" borderId="1" xfId="0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>
      <alignment horizontal="center" vertical="center"/>
    </xf>
    <xf numFmtId="7" fontId="17" fillId="2" borderId="35" xfId="0" applyNumberFormat="1" applyFont="1" applyFill="1" applyBorder="1" applyAlignment="1">
      <alignment horizontal="center" vertical="center"/>
    </xf>
    <xf numFmtId="7" fontId="14" fillId="6" borderId="0" xfId="0" applyNumberFormat="1" applyFont="1" applyFill="1" applyBorder="1" applyAlignment="1">
      <alignment horizontal="center"/>
    </xf>
    <xf numFmtId="7" fontId="11" fillId="7" borderId="30" xfId="0" applyNumberFormat="1" applyFont="1" applyFill="1" applyBorder="1" applyAlignment="1">
      <alignment horizontal="left" vertical="center" wrapText="1"/>
    </xf>
    <xf numFmtId="7" fontId="11" fillId="7" borderId="4" xfId="0" applyNumberFormat="1" applyFont="1" applyFill="1" applyBorder="1" applyAlignment="1">
      <alignment horizontal="left" vertical="center" wrapText="1"/>
    </xf>
    <xf numFmtId="7" fontId="11" fillId="6" borderId="30" xfId="0" applyNumberFormat="1" applyFont="1" applyFill="1" applyBorder="1" applyAlignment="1">
      <alignment horizontal="left" vertical="center" wrapText="1"/>
    </xf>
    <xf numFmtId="7" fontId="11" fillId="6" borderId="4" xfId="0" applyNumberFormat="1" applyFont="1" applyFill="1" applyBorder="1" applyAlignment="1">
      <alignment horizontal="left" vertical="center" wrapText="1"/>
    </xf>
    <xf numFmtId="7" fontId="11" fillId="6" borderId="18" xfId="0" applyNumberFormat="1" applyFont="1" applyFill="1" applyBorder="1" applyAlignment="1">
      <alignment horizontal="left" vertical="center" wrapText="1"/>
    </xf>
    <xf numFmtId="7" fontId="18" fillId="2" borderId="1" xfId="0" applyNumberFormat="1" applyFont="1" applyFill="1" applyBorder="1" applyAlignment="1">
      <alignment horizontal="center" vertical="center"/>
    </xf>
    <xf numFmtId="7" fontId="18" fillId="2" borderId="0" xfId="0" applyNumberFormat="1" applyFont="1" applyFill="1" applyBorder="1" applyAlignment="1">
      <alignment horizontal="center" vertical="center"/>
    </xf>
    <xf numFmtId="7" fontId="18" fillId="2" borderId="35" xfId="0" applyNumberFormat="1" applyFont="1" applyFill="1" applyBorder="1" applyAlignment="1">
      <alignment horizontal="center" vertical="center"/>
    </xf>
    <xf numFmtId="7" fontId="14" fillId="2" borderId="1" xfId="0" applyNumberFormat="1" applyFont="1" applyFill="1" applyBorder="1" applyAlignment="1">
      <alignment horizontal="center" vertical="center"/>
    </xf>
    <xf numFmtId="7" fontId="14" fillId="2" borderId="35" xfId="0" applyNumberFormat="1" applyFont="1" applyFill="1" applyBorder="1" applyAlignment="1">
      <alignment horizontal="center" vertical="center"/>
    </xf>
    <xf numFmtId="7" fontId="14" fillId="2" borderId="0" xfId="0" applyNumberFormat="1" applyFont="1" applyFill="1" applyBorder="1" applyAlignment="1">
      <alignment horizontal="left"/>
    </xf>
    <xf numFmtId="9" fontId="4" fillId="5" borderId="27" xfId="2" applyFont="1" applyFill="1" applyBorder="1" applyAlignment="1">
      <alignment horizontal="center" vertical="center" wrapText="1"/>
    </xf>
    <xf numFmtId="9" fontId="4" fillId="5" borderId="28" xfId="2" applyFont="1" applyFill="1" applyBorder="1" applyAlignment="1">
      <alignment horizontal="center" vertical="center" wrapText="1"/>
    </xf>
    <xf numFmtId="9" fontId="4" fillId="5" borderId="29" xfId="2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/>
    </xf>
    <xf numFmtId="164" fontId="8" fillId="4" borderId="21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164" fontId="4" fillId="4" borderId="26" xfId="1" applyNumberFormat="1" applyFont="1" applyFill="1" applyBorder="1" applyAlignment="1">
      <alignment horizontal="center" vertical="center"/>
    </xf>
    <xf numFmtId="164" fontId="8" fillId="4" borderId="17" xfId="1" applyNumberFormat="1" applyFont="1" applyFill="1" applyBorder="1" applyAlignment="1">
      <alignment horizontal="center" vertical="center"/>
    </xf>
    <xf numFmtId="164" fontId="8" fillId="4" borderId="18" xfId="1" applyNumberFormat="1" applyFont="1" applyFill="1" applyBorder="1" applyAlignment="1">
      <alignment horizontal="center" vertical="center"/>
    </xf>
    <xf numFmtId="164" fontId="8" fillId="4" borderId="30" xfId="1" applyNumberFormat="1" applyFont="1" applyFill="1" applyBorder="1" applyAlignment="1">
      <alignment horizontal="center" vertical="center"/>
    </xf>
    <xf numFmtId="9" fontId="7" fillId="0" borderId="17" xfId="2" applyFont="1" applyBorder="1" applyAlignment="1">
      <alignment horizontal="center" vertical="center" wrapText="1"/>
    </xf>
    <xf numFmtId="9" fontId="7" fillId="0" borderId="18" xfId="2" applyFont="1" applyBorder="1" applyAlignment="1">
      <alignment horizontal="center" vertical="center" wrapText="1"/>
    </xf>
    <xf numFmtId="9" fontId="7" fillId="0" borderId="19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7" fillId="4" borderId="12" xfId="1" applyNumberFormat="1" applyFont="1" applyFill="1" applyBorder="1" applyAlignment="1">
      <alignment horizontal="center" vertical="center"/>
    </xf>
    <xf numFmtId="9" fontId="7" fillId="4" borderId="13" xfId="2" applyFont="1" applyFill="1" applyBorder="1" applyAlignment="1">
      <alignment horizontal="center" vertical="center" wrapText="1"/>
    </xf>
    <xf numFmtId="9" fontId="7" fillId="4" borderId="14" xfId="2" applyFont="1" applyFill="1" applyBorder="1" applyAlignment="1">
      <alignment horizontal="center" vertical="center" wrapText="1"/>
    </xf>
    <xf numFmtId="9" fontId="7" fillId="4" borderId="15" xfId="2" applyFont="1" applyFill="1" applyBorder="1" applyAlignment="1">
      <alignment horizontal="center" vertical="center" wrapText="1"/>
    </xf>
  </cellXfs>
  <cellStyles count="6">
    <cellStyle name="Moneda" xfId="1" builtinId="4"/>
    <cellStyle name="Normal" xfId="0" builtinId="0"/>
    <cellStyle name="Normal 2" xfId="3"/>
    <cellStyle name="Normal 3" xfId="4"/>
    <cellStyle name="Porcentaje" xfId="2" builtinId="5"/>
    <cellStyle name="Porcentaj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746577</xdr:colOff>
      <xdr:row>1</xdr:row>
      <xdr:rowOff>138792</xdr:rowOff>
    </xdr:from>
    <xdr:to>
      <xdr:col>9</xdr:col>
      <xdr:colOff>95250</xdr:colOff>
      <xdr:row>5</xdr:row>
      <xdr:rowOff>222250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12287702" y="408667"/>
          <a:ext cx="1190173" cy="1162958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16</xdr:col>
      <xdr:colOff>1355842</xdr:colOff>
      <xdr:row>7</xdr:row>
      <xdr:rowOff>17208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3-%20PLANIFICACION%20Y%20DESARROLLO%202022\1.-INDICADORES%202024\7.-Julio%202024\EJECUCION%20PRES.%20AL%2031JULIO2024PUBLICAR\EJEC.%20PRES.%20COMPARATIVA%20MENSUAL31JULIO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%20martinez\Documents\PRESUP%20APROBADO%20VS.%20VIGENTE%2031AGOSTO20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artinez\AppData\Local\Temp\3ec7d8ad-2444-4de5-b7fe-c4383366dc49_EJECUCION%20PRESUPUESTARIA%20LA%2030%20DE%20ABRIL%202024.zip.c49\EJEC.%20PRES.%20COMPARATIVA%20MENSUAL%20ABRIL2024PUBLIC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3-%20PLANIFICACION%20Y%20DESARROLLO%202022\1.-INDICADORES%202024\2.-Marzo%202024\INFORME%20FINANZA\EJEC.%20PRES.%20COMPARATIVA%20MENSUAL%20MARZO2024PUBLIC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15">
          <cell r="I15">
            <v>2175800</v>
          </cell>
        </row>
        <row r="16">
          <cell r="I16">
            <v>327000</v>
          </cell>
        </row>
        <row r="19">
          <cell r="I19">
            <v>323464.78000000003</v>
          </cell>
        </row>
        <row r="21">
          <cell r="I21">
            <v>133648.29999999999</v>
          </cell>
        </row>
        <row r="23">
          <cell r="I23">
            <v>120800</v>
          </cell>
        </row>
        <row r="24">
          <cell r="I24">
            <v>3000</v>
          </cell>
        </row>
        <row r="27">
          <cell r="I27">
            <v>45154.879999999997</v>
          </cell>
        </row>
        <row r="28">
          <cell r="I28">
            <v>717.5</v>
          </cell>
        </row>
        <row r="29">
          <cell r="I29">
            <v>1209.21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  <sheetName val="Informe de compatibilidad"/>
    </sheetNames>
    <sheetDataSet>
      <sheetData sheetId="0">
        <row r="11">
          <cell r="L11">
            <v>2200800</v>
          </cell>
        </row>
        <row r="12">
          <cell r="L12">
            <v>312000</v>
          </cell>
        </row>
        <row r="15">
          <cell r="L15">
            <v>327287.28000000003</v>
          </cell>
        </row>
        <row r="17">
          <cell r="L17">
            <v>65903.25</v>
          </cell>
        </row>
        <row r="19">
          <cell r="L19">
            <v>141100</v>
          </cell>
        </row>
        <row r="23">
          <cell r="L23">
            <v>11448.95</v>
          </cell>
        </row>
        <row r="29">
          <cell r="L29">
            <v>393128.87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15">
          <cell r="F15">
            <v>2320800</v>
          </cell>
        </row>
        <row r="23">
          <cell r="F23">
            <v>163850</v>
          </cell>
        </row>
        <row r="31">
          <cell r="F31">
            <v>304914</v>
          </cell>
        </row>
        <row r="37">
          <cell r="F37">
            <v>350000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31">
          <cell r="E31">
            <v>243097</v>
          </cell>
        </row>
        <row r="37">
          <cell r="E37">
            <v>1050000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85"/>
  <sheetViews>
    <sheetView tabSelected="1" topLeftCell="F55" zoomScale="60" zoomScaleNormal="60" workbookViewId="0">
      <selection activeCell="T67" sqref="T67"/>
    </sheetView>
  </sheetViews>
  <sheetFormatPr baseColWidth="10" defaultRowHeight="21" x14ac:dyDescent="0.35"/>
  <cols>
    <col min="1" max="1" width="2.28515625" style="57" customWidth="1"/>
    <col min="2" max="2" width="15" style="44" customWidth="1"/>
    <col min="3" max="3" width="65.7109375" style="44" customWidth="1"/>
    <col min="4" max="4" width="17.42578125" style="44" hidden="1" customWidth="1"/>
    <col min="5" max="5" width="23.140625" style="69" customWidth="1"/>
    <col min="6" max="6" width="23.28515625" style="44" bestFit="1" customWidth="1"/>
    <col min="7" max="7" width="21.85546875" style="44" bestFit="1" customWidth="1"/>
    <col min="8" max="8" width="21.5703125" style="44" bestFit="1" customWidth="1"/>
    <col min="9" max="9" width="27.5703125" style="44" customWidth="1"/>
    <col min="10" max="11" width="21.85546875" style="44" bestFit="1" customWidth="1"/>
    <col min="12" max="12" width="23" style="44" customWidth="1"/>
    <col min="13" max="13" width="21.85546875" style="44" bestFit="1" customWidth="1"/>
    <col min="14" max="16" width="18" style="44" customWidth="1"/>
    <col min="17" max="17" width="20.5703125" style="44" customWidth="1"/>
    <col min="18" max="18" width="26.85546875" style="44" bestFit="1" customWidth="1"/>
    <col min="19" max="19" width="2.7109375" style="57" customWidth="1"/>
    <col min="20" max="16384" width="11.42578125" style="57"/>
  </cols>
  <sheetData>
    <row r="2" spans="2:26" x14ac:dyDescent="0.35"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2:26" x14ac:dyDescent="0.35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21"/>
    </row>
    <row r="4" spans="2:26" x14ac:dyDescent="0.35"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21"/>
    </row>
    <row r="5" spans="2:26" x14ac:dyDescent="0.35">
      <c r="B5" s="107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21"/>
    </row>
    <row r="6" spans="2:26" x14ac:dyDescent="0.35">
      <c r="B6" s="107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21"/>
    </row>
    <row r="7" spans="2:26" ht="23.25" x14ac:dyDescent="0.35">
      <c r="B7" s="122" t="s">
        <v>0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4"/>
      <c r="S7" s="65"/>
      <c r="T7" s="65"/>
      <c r="U7" s="65"/>
      <c r="V7" s="65"/>
      <c r="W7" s="65"/>
      <c r="X7" s="65"/>
      <c r="Y7" s="65"/>
      <c r="Z7" s="65"/>
    </row>
    <row r="8" spans="2:26" ht="26.25" x14ac:dyDescent="0.35">
      <c r="B8" s="131" t="s">
        <v>1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3"/>
      <c r="S8" s="65"/>
      <c r="T8" s="65"/>
      <c r="U8" s="65"/>
      <c r="V8" s="65"/>
      <c r="W8" s="65"/>
      <c r="X8" s="65"/>
      <c r="Y8" s="65"/>
      <c r="Z8" s="65"/>
    </row>
    <row r="9" spans="2:26" ht="23.25" x14ac:dyDescent="0.35">
      <c r="B9" s="122" t="s">
        <v>174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4"/>
      <c r="S9" s="65"/>
      <c r="T9" s="65"/>
      <c r="U9" s="65"/>
      <c r="V9" s="65"/>
      <c r="W9" s="65"/>
      <c r="X9" s="65"/>
      <c r="Y9" s="65"/>
      <c r="Z9" s="65"/>
    </row>
    <row r="10" spans="2:26" x14ac:dyDescent="0.35">
      <c r="B10" s="134" t="s">
        <v>89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35"/>
      <c r="S10" s="65"/>
      <c r="T10" s="65"/>
      <c r="U10" s="65"/>
      <c r="V10" s="65"/>
      <c r="W10" s="65"/>
      <c r="X10" s="65"/>
      <c r="Y10" s="65"/>
      <c r="Z10" s="65"/>
    </row>
    <row r="11" spans="2:26" x14ac:dyDescent="0.35">
      <c r="B11" s="42"/>
      <c r="C11" s="43"/>
      <c r="D11" s="43"/>
      <c r="E11" s="66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8"/>
      <c r="S11" s="65"/>
      <c r="T11" s="65"/>
      <c r="U11" s="65"/>
      <c r="V11" s="65"/>
      <c r="W11" s="65"/>
      <c r="X11" s="65"/>
      <c r="Y11" s="65"/>
      <c r="Z11" s="65"/>
    </row>
    <row r="12" spans="2:26" x14ac:dyDescent="0.35">
      <c r="B12" s="41"/>
      <c r="F12" s="125" t="s">
        <v>49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70"/>
      <c r="S12" s="65"/>
      <c r="T12" s="65"/>
      <c r="U12" s="65"/>
      <c r="V12" s="65"/>
      <c r="W12" s="65"/>
      <c r="X12" s="65"/>
      <c r="Y12" s="65"/>
      <c r="Z12" s="65"/>
    </row>
    <row r="13" spans="2:26" ht="42" x14ac:dyDescent="0.35">
      <c r="B13" s="45" t="s">
        <v>55</v>
      </c>
      <c r="C13" s="46" t="s">
        <v>90</v>
      </c>
      <c r="D13" s="47" t="s">
        <v>87</v>
      </c>
      <c r="E13" s="46" t="s">
        <v>88</v>
      </c>
      <c r="F13" s="48" t="s">
        <v>2</v>
      </c>
      <c r="G13" s="48" t="s">
        <v>3</v>
      </c>
      <c r="H13" s="48" t="s">
        <v>4</v>
      </c>
      <c r="I13" s="49" t="s">
        <v>5</v>
      </c>
      <c r="J13" s="49" t="s">
        <v>6</v>
      </c>
      <c r="K13" s="49" t="s">
        <v>7</v>
      </c>
      <c r="L13" s="48" t="s">
        <v>8</v>
      </c>
      <c r="M13" s="48" t="s">
        <v>9</v>
      </c>
      <c r="N13" s="48" t="s">
        <v>69</v>
      </c>
      <c r="O13" s="49" t="s">
        <v>71</v>
      </c>
      <c r="P13" s="49" t="s">
        <v>72</v>
      </c>
      <c r="Q13" s="49" t="s">
        <v>70</v>
      </c>
      <c r="R13" s="48" t="s">
        <v>14</v>
      </c>
    </row>
    <row r="14" spans="2:26" s="71" customFormat="1" x14ac:dyDescent="0.35">
      <c r="B14" s="50" t="s">
        <v>161</v>
      </c>
      <c r="C14" s="51" t="s">
        <v>134</v>
      </c>
      <c r="D14" s="52"/>
      <c r="E14" s="53">
        <f>+SUM(E15:E28)</f>
        <v>41252882</v>
      </c>
      <c r="F14" s="92">
        <f>+SUM(F15:F28)</f>
        <v>2923685.6</v>
      </c>
      <c r="G14" s="92">
        <f t="shared" ref="G14:H14" si="0">+SUM(G15:G28)</f>
        <v>3153635.2199999997</v>
      </c>
      <c r="H14" s="92">
        <f t="shared" si="0"/>
        <v>2947319.2800000003</v>
      </c>
      <c r="I14" s="92">
        <f t="shared" ref="I14:Q14" si="1">+SUM(I15:I28)</f>
        <v>2993435.2800000003</v>
      </c>
      <c r="J14" s="92">
        <f t="shared" si="1"/>
        <v>3081554.7800000003</v>
      </c>
      <c r="K14" s="92">
        <f t="shared" si="1"/>
        <v>2887368.48</v>
      </c>
      <c r="L14" s="92">
        <f t="shared" si="1"/>
        <v>2826264.7800000003</v>
      </c>
      <c r="M14" s="92">
        <f t="shared" si="1"/>
        <v>2840087.2800000003</v>
      </c>
      <c r="N14" s="92">
        <f t="shared" si="1"/>
        <v>0</v>
      </c>
      <c r="O14" s="92">
        <f t="shared" si="1"/>
        <v>0</v>
      </c>
      <c r="P14" s="92">
        <f t="shared" si="1"/>
        <v>0</v>
      </c>
      <c r="Q14" s="92">
        <f t="shared" si="1"/>
        <v>0</v>
      </c>
      <c r="R14" s="54">
        <f>+SUM(F14:Q14)</f>
        <v>23653350.700000007</v>
      </c>
    </row>
    <row r="15" spans="2:26" x14ac:dyDescent="0.35">
      <c r="B15" s="55" t="s">
        <v>135</v>
      </c>
      <c r="C15" s="56" t="s">
        <v>136</v>
      </c>
      <c r="D15" s="72"/>
      <c r="E15" s="73">
        <v>21669600</v>
      </c>
      <c r="F15" s="102">
        <v>2260800</v>
      </c>
      <c r="G15" s="104">
        <v>2490938.44</v>
      </c>
      <c r="H15" s="103">
        <v>2280800</v>
      </c>
      <c r="I15" s="76">
        <v>2320800</v>
      </c>
      <c r="J15" s="76">
        <v>2275800</v>
      </c>
      <c r="K15" s="76">
        <v>2228800</v>
      </c>
      <c r="L15" s="76">
        <f>+'[1]EJEC. DE GASTOS Y APLICAC. FIN'!$I$15</f>
        <v>2175800</v>
      </c>
      <c r="M15" s="76">
        <f>+'[2]EJEC. DE GASTOS Y APLICAC. FIN'!$L$11</f>
        <v>2200800</v>
      </c>
      <c r="N15" s="76"/>
      <c r="O15" s="76"/>
      <c r="P15" s="76"/>
      <c r="Q15" s="76"/>
      <c r="R15" s="77">
        <f>+SUM(F15:Q15)</f>
        <v>18234538.439999998</v>
      </c>
    </row>
    <row r="16" spans="2:26" x14ac:dyDescent="0.35">
      <c r="B16" s="55" t="s">
        <v>137</v>
      </c>
      <c r="C16" s="56" t="s">
        <v>138</v>
      </c>
      <c r="D16" s="72"/>
      <c r="E16" s="78">
        <v>6180000</v>
      </c>
      <c r="F16" s="102">
        <v>327000</v>
      </c>
      <c r="G16" s="104">
        <v>327000</v>
      </c>
      <c r="H16" s="103">
        <v>327000</v>
      </c>
      <c r="I16" s="76">
        <v>327000</v>
      </c>
      <c r="J16" s="76">
        <v>467000</v>
      </c>
      <c r="K16" s="76">
        <v>327000</v>
      </c>
      <c r="L16" s="76">
        <f>+'[1]EJEC. DE GASTOS Y APLICAC. FIN'!$I$16</f>
        <v>327000</v>
      </c>
      <c r="M16" s="76">
        <f>+'[2]EJEC. DE GASTOS Y APLICAC. FIN'!$L$12</f>
        <v>312000</v>
      </c>
      <c r="N16" s="76"/>
      <c r="O16" s="76"/>
      <c r="P16" s="76"/>
      <c r="Q16" s="76"/>
      <c r="R16" s="77">
        <f t="shared" ref="R16:R64" si="2">+SUM(F16:Q16)</f>
        <v>2741000</v>
      </c>
    </row>
    <row r="17" spans="2:18" x14ac:dyDescent="0.35">
      <c r="B17" s="55" t="s">
        <v>139</v>
      </c>
      <c r="C17" s="56" t="s">
        <v>140</v>
      </c>
      <c r="D17" s="72"/>
      <c r="E17" s="78">
        <v>2647800</v>
      </c>
      <c r="F17" s="74"/>
      <c r="G17" s="75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>
        <f t="shared" si="2"/>
        <v>0</v>
      </c>
    </row>
    <row r="18" spans="2:18" x14ac:dyDescent="0.35">
      <c r="B18" s="55" t="s">
        <v>141</v>
      </c>
      <c r="C18" s="56" t="s">
        <v>142</v>
      </c>
      <c r="D18" s="72"/>
      <c r="E18" s="78">
        <v>100000</v>
      </c>
      <c r="F18" s="74"/>
      <c r="G18" s="7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>
        <f t="shared" si="2"/>
        <v>0</v>
      </c>
    </row>
    <row r="19" spans="2:18" x14ac:dyDescent="0.35">
      <c r="B19" s="55" t="s">
        <v>143</v>
      </c>
      <c r="C19" s="56" t="s">
        <v>144</v>
      </c>
      <c r="D19" s="72"/>
      <c r="E19" s="78">
        <v>150000</v>
      </c>
      <c r="F19" s="74"/>
      <c r="G19" s="75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7">
        <f t="shared" si="2"/>
        <v>0</v>
      </c>
    </row>
    <row r="20" spans="2:18" x14ac:dyDescent="0.35">
      <c r="B20" s="55" t="s">
        <v>145</v>
      </c>
      <c r="C20" s="56" t="s">
        <v>146</v>
      </c>
      <c r="D20" s="72"/>
      <c r="E20" s="78">
        <v>0</v>
      </c>
      <c r="F20" s="74"/>
      <c r="G20" s="75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>
        <f t="shared" si="2"/>
        <v>0</v>
      </c>
    </row>
    <row r="21" spans="2:18" x14ac:dyDescent="0.35">
      <c r="B21" s="55" t="s">
        <v>147</v>
      </c>
      <c r="C21" s="56" t="s">
        <v>148</v>
      </c>
      <c r="D21" s="72"/>
      <c r="E21" s="78">
        <v>3924000</v>
      </c>
      <c r="F21" s="74"/>
      <c r="G21" s="75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7">
        <f t="shared" si="2"/>
        <v>0</v>
      </c>
    </row>
    <row r="22" spans="2:18" x14ac:dyDescent="0.35">
      <c r="B22" s="55" t="s">
        <v>149</v>
      </c>
      <c r="C22" s="56" t="s">
        <v>150</v>
      </c>
      <c r="D22" s="72"/>
      <c r="E22" s="78">
        <v>2300750</v>
      </c>
      <c r="F22" s="74"/>
      <c r="G22" s="75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7">
        <f t="shared" si="2"/>
        <v>0</v>
      </c>
    </row>
    <row r="23" spans="2:18" x14ac:dyDescent="0.35">
      <c r="B23" s="55" t="s">
        <v>151</v>
      </c>
      <c r="C23" s="56" t="s">
        <v>152</v>
      </c>
      <c r="D23" s="72"/>
      <c r="E23" s="78">
        <v>140000</v>
      </c>
      <c r="F23" s="74"/>
      <c r="G23" s="75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7">
        <f t="shared" si="2"/>
        <v>0</v>
      </c>
    </row>
    <row r="24" spans="2:18" x14ac:dyDescent="0.35">
      <c r="B24" s="55" t="s">
        <v>153</v>
      </c>
      <c r="C24" s="56" t="s">
        <v>154</v>
      </c>
      <c r="D24" s="72"/>
      <c r="E24" s="78">
        <v>0</v>
      </c>
      <c r="F24" s="74"/>
      <c r="G24" s="75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7">
        <f t="shared" si="2"/>
        <v>0</v>
      </c>
    </row>
    <row r="25" spans="2:18" x14ac:dyDescent="0.35">
      <c r="B25" s="93" t="s">
        <v>169</v>
      </c>
      <c r="C25" s="94" t="s">
        <v>166</v>
      </c>
      <c r="D25" s="72"/>
      <c r="E25" s="95"/>
      <c r="F25" s="102">
        <v>335885.6</v>
      </c>
      <c r="G25" s="104">
        <v>335696.78</v>
      </c>
      <c r="H25" s="103">
        <v>339519.28</v>
      </c>
      <c r="I25" s="76">
        <v>345635.28</v>
      </c>
      <c r="J25" s="76">
        <v>338754.78</v>
      </c>
      <c r="K25" s="76">
        <v>331568.48</v>
      </c>
      <c r="L25" s="76">
        <f>+'[1]EJEC. DE GASTOS Y APLICAC. FIN'!$I$19</f>
        <v>323464.78000000003</v>
      </c>
      <c r="M25" s="76">
        <f>+'[2]EJEC. DE GASTOS Y APLICAC. FIN'!$L$15</f>
        <v>327287.28000000003</v>
      </c>
      <c r="N25" s="76"/>
      <c r="O25" s="76"/>
      <c r="P25" s="76"/>
      <c r="Q25" s="76"/>
      <c r="R25" s="77">
        <f t="shared" si="2"/>
        <v>2677812.2599999998</v>
      </c>
    </row>
    <row r="26" spans="2:18" x14ac:dyDescent="0.35">
      <c r="B26" s="55" t="s">
        <v>155</v>
      </c>
      <c r="C26" s="56" t="s">
        <v>156</v>
      </c>
      <c r="D26" s="72"/>
      <c r="E26" s="78">
        <v>1895436</v>
      </c>
      <c r="F26" s="74"/>
      <c r="G26" s="75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7">
        <f t="shared" si="2"/>
        <v>0</v>
      </c>
    </row>
    <row r="27" spans="2:18" x14ac:dyDescent="0.35">
      <c r="B27" s="55" t="s">
        <v>157</v>
      </c>
      <c r="C27" s="56" t="s">
        <v>158</v>
      </c>
      <c r="D27" s="72"/>
      <c r="E27" s="78">
        <v>1977324</v>
      </c>
      <c r="F27" s="74"/>
      <c r="G27" s="75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7">
        <f t="shared" si="2"/>
        <v>0</v>
      </c>
    </row>
    <row r="28" spans="2:18" x14ac:dyDescent="0.35">
      <c r="B28" s="55" t="s">
        <v>159</v>
      </c>
      <c r="C28" s="56" t="s">
        <v>160</v>
      </c>
      <c r="D28" s="72"/>
      <c r="E28" s="78">
        <v>267972</v>
      </c>
      <c r="F28" s="74"/>
      <c r="G28" s="75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7">
        <f t="shared" si="2"/>
        <v>0</v>
      </c>
    </row>
    <row r="29" spans="2:18" x14ac:dyDescent="0.35">
      <c r="B29" s="50" t="s">
        <v>162</v>
      </c>
      <c r="C29" s="51" t="s">
        <v>86</v>
      </c>
      <c r="D29" s="52"/>
      <c r="E29" s="53">
        <f>+SUM(E30:E42)</f>
        <v>4757000</v>
      </c>
      <c r="F29" s="92">
        <f>+SUM(F30:F42)</f>
        <v>66241.5</v>
      </c>
      <c r="G29" s="92">
        <f>+SUM(G30:G42)</f>
        <v>405914</v>
      </c>
      <c r="H29" s="92">
        <f>+SUM(H30:H42)</f>
        <v>329867.5</v>
      </c>
      <c r="I29" s="92">
        <f t="shared" ref="I29:Q29" si="3">+SUM(I30:I42)</f>
        <v>232938.84</v>
      </c>
      <c r="J29" s="92">
        <f t="shared" si="3"/>
        <v>174103.7</v>
      </c>
      <c r="K29" s="92">
        <f t="shared" si="3"/>
        <v>637547.77</v>
      </c>
      <c r="L29" s="92">
        <f t="shared" si="3"/>
        <v>304529.89</v>
      </c>
      <c r="M29" s="92">
        <f t="shared" si="3"/>
        <v>218452.2</v>
      </c>
      <c r="N29" s="92">
        <f t="shared" si="3"/>
        <v>0</v>
      </c>
      <c r="O29" s="92">
        <f t="shared" si="3"/>
        <v>0</v>
      </c>
      <c r="P29" s="92">
        <f t="shared" si="3"/>
        <v>0</v>
      </c>
      <c r="Q29" s="92">
        <f t="shared" si="3"/>
        <v>0</v>
      </c>
      <c r="R29" s="54">
        <f>+SUM(F29:Q29)</f>
        <v>2369595.4000000004</v>
      </c>
    </row>
    <row r="30" spans="2:18" s="96" customFormat="1" x14ac:dyDescent="0.2">
      <c r="B30" s="93" t="s">
        <v>168</v>
      </c>
      <c r="C30" s="94" t="s">
        <v>167</v>
      </c>
      <c r="D30" s="72"/>
      <c r="E30" s="95"/>
      <c r="F30" s="102">
        <v>66241.5</v>
      </c>
      <c r="G30" s="102">
        <v>65468</v>
      </c>
      <c r="H30" s="103">
        <v>68178.5</v>
      </c>
      <c r="I30" s="76">
        <v>69088.84</v>
      </c>
      <c r="J30" s="76">
        <v>66241.5</v>
      </c>
      <c r="K30" s="76">
        <v>0</v>
      </c>
      <c r="L30" s="76">
        <f>+'[1]EJEC. DE GASTOS Y APLICAC. FIN'!$I$21</f>
        <v>133648.29999999999</v>
      </c>
      <c r="M30" s="76">
        <f>+'[2]EJEC. DE GASTOS Y APLICAC. FIN'!$L$17</f>
        <v>65903.25</v>
      </c>
      <c r="N30" s="76"/>
      <c r="O30" s="76"/>
      <c r="P30" s="76"/>
      <c r="Q30" s="76"/>
      <c r="R30" s="77">
        <f t="shared" si="2"/>
        <v>534769.8899999999</v>
      </c>
    </row>
    <row r="31" spans="2:18" x14ac:dyDescent="0.35">
      <c r="B31" s="55" t="s">
        <v>91</v>
      </c>
      <c r="C31" s="56" t="s">
        <v>92</v>
      </c>
      <c r="D31" s="72"/>
      <c r="E31" s="78">
        <v>1380000</v>
      </c>
      <c r="F31" s="74"/>
      <c r="G31" s="75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7">
        <f t="shared" si="2"/>
        <v>0</v>
      </c>
    </row>
    <row r="32" spans="2:18" x14ac:dyDescent="0.35">
      <c r="B32" s="55" t="s">
        <v>93</v>
      </c>
      <c r="C32" s="56" t="s">
        <v>94</v>
      </c>
      <c r="D32" s="72"/>
      <c r="E32" s="78">
        <v>192000</v>
      </c>
      <c r="F32" s="74"/>
      <c r="G32" s="75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7">
        <f t="shared" si="2"/>
        <v>0</v>
      </c>
    </row>
    <row r="33" spans="2:19" x14ac:dyDescent="0.35">
      <c r="B33" s="55" t="s">
        <v>76</v>
      </c>
      <c r="C33" s="56" t="s">
        <v>77</v>
      </c>
      <c r="D33" s="72"/>
      <c r="E33" s="78">
        <v>210000</v>
      </c>
      <c r="F33" s="74"/>
      <c r="G33" s="75"/>
      <c r="H33" s="76"/>
      <c r="I33" s="76"/>
      <c r="J33" s="76"/>
      <c r="K33" s="76">
        <v>60180</v>
      </c>
      <c r="L33" s="76"/>
      <c r="M33" s="76"/>
      <c r="N33" s="76"/>
      <c r="O33" s="76"/>
      <c r="P33" s="76"/>
      <c r="Q33" s="76"/>
      <c r="R33" s="77">
        <f t="shared" si="2"/>
        <v>60180</v>
      </c>
    </row>
    <row r="34" spans="2:19" x14ac:dyDescent="0.35">
      <c r="B34" s="55" t="s">
        <v>62</v>
      </c>
      <c r="C34" s="56" t="s">
        <v>78</v>
      </c>
      <c r="D34" s="72"/>
      <c r="E34" s="78">
        <v>1800000</v>
      </c>
      <c r="F34" s="102">
        <v>0</v>
      </c>
      <c r="G34" s="104">
        <v>202300</v>
      </c>
      <c r="H34" s="103">
        <v>114900</v>
      </c>
      <c r="I34" s="76">
        <f>+'[3]EJEC. DE GASTOS Y APLICAC. FIN'!$F$23</f>
        <v>163850</v>
      </c>
      <c r="J34" s="76">
        <v>98400</v>
      </c>
      <c r="K34" s="76">
        <v>221700</v>
      </c>
      <c r="L34" s="76">
        <f>+'[1]EJEC. DE GASTOS Y APLICAC. FIN'!$I$23</f>
        <v>120800</v>
      </c>
      <c r="M34" s="76">
        <f>+'[2]EJEC. DE GASTOS Y APLICAC. FIN'!$L$19</f>
        <v>141100</v>
      </c>
      <c r="N34" s="76"/>
      <c r="O34" s="76"/>
      <c r="P34" s="76"/>
      <c r="Q34" s="76"/>
      <c r="R34" s="77">
        <f t="shared" si="2"/>
        <v>1063050</v>
      </c>
    </row>
    <row r="35" spans="2:19" x14ac:dyDescent="0.35">
      <c r="B35" s="55" t="s">
        <v>171</v>
      </c>
      <c r="C35" s="56" t="s">
        <v>170</v>
      </c>
      <c r="D35" s="72"/>
      <c r="E35" s="78"/>
      <c r="F35" s="74"/>
      <c r="G35" s="104">
        <v>88350</v>
      </c>
      <c r="H35" s="103">
        <v>106020</v>
      </c>
      <c r="I35" s="76"/>
      <c r="J35" s="76">
        <v>613</v>
      </c>
      <c r="K35" s="76"/>
      <c r="L35" s="76">
        <f>+'[1]EJEC. DE GASTOS Y APLICAC. FIN'!$I$24</f>
        <v>3000</v>
      </c>
      <c r="M35" s="76"/>
      <c r="N35" s="76"/>
      <c r="O35" s="76"/>
      <c r="P35" s="76"/>
      <c r="Q35" s="76"/>
      <c r="R35" s="77">
        <f t="shared" si="2"/>
        <v>197983</v>
      </c>
    </row>
    <row r="36" spans="2:19" x14ac:dyDescent="0.35">
      <c r="B36" s="55" t="s">
        <v>47</v>
      </c>
      <c r="C36" s="56" t="s">
        <v>64</v>
      </c>
      <c r="D36" s="72"/>
      <c r="E36" s="78">
        <v>300000</v>
      </c>
      <c r="F36" s="74"/>
      <c r="G36" s="75"/>
      <c r="H36" s="76"/>
      <c r="I36" s="76"/>
      <c r="J36" s="76"/>
      <c r="K36" s="76">
        <v>194400</v>
      </c>
      <c r="L36" s="76"/>
      <c r="M36" s="76"/>
      <c r="N36" s="76"/>
      <c r="O36" s="76"/>
      <c r="P36" s="76"/>
      <c r="Q36" s="76"/>
      <c r="R36" s="77">
        <f t="shared" si="2"/>
        <v>194400</v>
      </c>
    </row>
    <row r="37" spans="2:19" x14ac:dyDescent="0.35">
      <c r="B37" s="55" t="s">
        <v>95</v>
      </c>
      <c r="C37" s="56" t="s">
        <v>96</v>
      </c>
      <c r="D37" s="72"/>
      <c r="E37" s="78">
        <v>120000</v>
      </c>
      <c r="F37" s="74"/>
      <c r="G37" s="75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7">
        <f t="shared" si="2"/>
        <v>0</v>
      </c>
    </row>
    <row r="38" spans="2:19" x14ac:dyDescent="0.35">
      <c r="B38" s="55" t="s">
        <v>97</v>
      </c>
      <c r="C38" s="56" t="s">
        <v>98</v>
      </c>
      <c r="D38" s="72"/>
      <c r="E38" s="78">
        <v>400000</v>
      </c>
      <c r="F38" s="74"/>
      <c r="G38" s="75"/>
      <c r="H38" s="76"/>
      <c r="I38" s="76"/>
      <c r="J38" s="76">
        <v>1817.2</v>
      </c>
      <c r="K38" s="76">
        <v>92827.77</v>
      </c>
      <c r="L38" s="76">
        <f>+'[1]EJEC. DE GASTOS Y APLICAC. FIN'!$I$27</f>
        <v>45154.879999999997</v>
      </c>
      <c r="M38" s="76">
        <f>+'[2]EJEC. DE GASTOS Y APLICAC. FIN'!$L$23</f>
        <v>11448.95</v>
      </c>
      <c r="N38" s="76"/>
      <c r="O38" s="76"/>
      <c r="P38" s="76"/>
      <c r="Q38" s="76"/>
      <c r="R38" s="77">
        <f t="shared" si="2"/>
        <v>151248.80000000002</v>
      </c>
    </row>
    <row r="39" spans="2:19" x14ac:dyDescent="0.35">
      <c r="B39" s="55" t="s">
        <v>99</v>
      </c>
      <c r="C39" s="56" t="s">
        <v>100</v>
      </c>
      <c r="D39" s="72"/>
      <c r="E39" s="78">
        <v>5000</v>
      </c>
      <c r="F39" s="74"/>
      <c r="G39" s="75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7">
        <f t="shared" si="2"/>
        <v>0</v>
      </c>
    </row>
    <row r="40" spans="2:19" x14ac:dyDescent="0.35">
      <c r="B40" s="55" t="s">
        <v>101</v>
      </c>
      <c r="C40" s="56" t="s">
        <v>102</v>
      </c>
      <c r="D40" s="72"/>
      <c r="E40" s="78">
        <v>0</v>
      </c>
      <c r="F40" s="74"/>
      <c r="G40" s="75"/>
      <c r="H40" s="76"/>
      <c r="I40" s="76"/>
      <c r="J40" s="76">
        <v>7032</v>
      </c>
      <c r="K40" s="76"/>
      <c r="L40" s="76">
        <f>+'[1]EJEC. DE GASTOS Y APLICAC. FIN'!$I$28</f>
        <v>717.5</v>
      </c>
      <c r="M40" s="76">
        <v>0</v>
      </c>
      <c r="N40" s="76"/>
      <c r="O40" s="76"/>
      <c r="P40" s="76"/>
      <c r="Q40" s="76"/>
      <c r="R40" s="77">
        <f t="shared" si="2"/>
        <v>7749.5</v>
      </c>
    </row>
    <row r="41" spans="2:19" x14ac:dyDescent="0.35">
      <c r="B41" s="55" t="s">
        <v>172</v>
      </c>
      <c r="C41" s="56" t="s">
        <v>173</v>
      </c>
      <c r="D41" s="72"/>
      <c r="E41" s="78"/>
      <c r="F41" s="74"/>
      <c r="G41" s="75"/>
      <c r="H41" s="103">
        <v>40769</v>
      </c>
      <c r="I41" s="76"/>
      <c r="J41" s="76"/>
      <c r="K41" s="76">
        <v>68440</v>
      </c>
      <c r="L41" s="76">
        <f>+'[1]EJEC. DE GASTOS Y APLICAC. FIN'!$I$29</f>
        <v>1209.21</v>
      </c>
      <c r="M41" s="76">
        <v>0</v>
      </c>
      <c r="N41" s="76"/>
      <c r="O41" s="76"/>
      <c r="P41" s="76"/>
      <c r="Q41" s="76"/>
      <c r="R41" s="77">
        <f t="shared" si="2"/>
        <v>110418.21</v>
      </c>
    </row>
    <row r="42" spans="2:19" x14ac:dyDescent="0.35">
      <c r="B42" s="55" t="s">
        <v>79</v>
      </c>
      <c r="C42" s="56" t="s">
        <v>80</v>
      </c>
      <c r="D42" s="72"/>
      <c r="E42" s="78">
        <v>350000</v>
      </c>
      <c r="F42" s="74"/>
      <c r="G42" s="104">
        <v>49796</v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>
        <f t="shared" si="2"/>
        <v>49796</v>
      </c>
    </row>
    <row r="43" spans="2:19" x14ac:dyDescent="0.35">
      <c r="B43" s="50" t="s">
        <v>163</v>
      </c>
      <c r="C43" s="51" t="s">
        <v>81</v>
      </c>
      <c r="D43" s="52"/>
      <c r="E43" s="53">
        <f>+SUM(E44:E61)</f>
        <v>7427577</v>
      </c>
      <c r="F43" s="92">
        <f t="shared" ref="F43:Q43" si="4">+SUM(F44:F61)</f>
        <v>0</v>
      </c>
      <c r="G43" s="92">
        <f t="shared" si="4"/>
        <v>0</v>
      </c>
      <c r="H43" s="92">
        <f t="shared" si="4"/>
        <v>1293097</v>
      </c>
      <c r="I43" s="92">
        <f t="shared" si="4"/>
        <v>654914</v>
      </c>
      <c r="J43" s="92">
        <f t="shared" si="4"/>
        <v>824161.92999999993</v>
      </c>
      <c r="K43" s="92">
        <f t="shared" si="4"/>
        <v>577140.56000000006</v>
      </c>
      <c r="L43" s="92">
        <f t="shared" si="4"/>
        <v>388156.5</v>
      </c>
      <c r="M43" s="92">
        <f t="shared" si="4"/>
        <v>794328.83</v>
      </c>
      <c r="N43" s="92">
        <f t="shared" si="4"/>
        <v>0</v>
      </c>
      <c r="O43" s="92">
        <f t="shared" si="4"/>
        <v>0</v>
      </c>
      <c r="P43" s="92">
        <f t="shared" si="4"/>
        <v>0</v>
      </c>
      <c r="Q43" s="92">
        <f t="shared" si="4"/>
        <v>0</v>
      </c>
      <c r="R43" s="54">
        <f>+SUM(F43:Q43)</f>
        <v>4531798.8199999994</v>
      </c>
      <c r="S43" s="64"/>
    </row>
    <row r="44" spans="2:19" x14ac:dyDescent="0.35">
      <c r="B44" s="55" t="s">
        <v>82</v>
      </c>
      <c r="C44" s="56" t="s">
        <v>83</v>
      </c>
      <c r="D44" s="72"/>
      <c r="E44" s="78">
        <v>525000</v>
      </c>
      <c r="F44" s="74"/>
      <c r="G44" s="75"/>
      <c r="H44" s="103">
        <f>+'[4]EJEC. DE GASTOS Y APLICAC. FIN'!$E$31</f>
        <v>243097</v>
      </c>
      <c r="I44" s="76">
        <f>+'[3]EJEC. DE GASTOS Y APLICAC. FIN'!$F$31</f>
        <v>304914</v>
      </c>
      <c r="J44" s="76">
        <v>10693.39</v>
      </c>
      <c r="K44" s="76"/>
      <c r="L44" s="76">
        <v>17183.7</v>
      </c>
      <c r="M44" s="76"/>
      <c r="N44" s="76"/>
      <c r="O44" s="76"/>
      <c r="P44" s="76"/>
      <c r="Q44" s="76"/>
      <c r="R44" s="77">
        <f t="shared" si="2"/>
        <v>575888.09</v>
      </c>
    </row>
    <row r="45" spans="2:19" x14ac:dyDescent="0.35">
      <c r="B45" s="55" t="s">
        <v>103</v>
      </c>
      <c r="C45" s="56" t="s">
        <v>104</v>
      </c>
      <c r="D45" s="72"/>
      <c r="E45" s="78">
        <v>50000</v>
      </c>
      <c r="F45" s="74"/>
      <c r="G45" s="75"/>
      <c r="H45" s="76"/>
      <c r="I45" s="76"/>
      <c r="J45" s="76"/>
      <c r="K45" s="76"/>
      <c r="L45" s="76">
        <v>1795</v>
      </c>
      <c r="M45" s="76"/>
      <c r="N45" s="76"/>
      <c r="O45" s="76"/>
      <c r="P45" s="76"/>
      <c r="Q45" s="76"/>
      <c r="R45" s="77">
        <f t="shared" si="2"/>
        <v>1795</v>
      </c>
    </row>
    <row r="46" spans="2:19" x14ac:dyDescent="0.35">
      <c r="B46" s="55" t="s">
        <v>53</v>
      </c>
      <c r="C46" s="56" t="s">
        <v>65</v>
      </c>
      <c r="D46" s="72"/>
      <c r="E46" s="78">
        <v>200000</v>
      </c>
      <c r="F46" s="74"/>
      <c r="G46" s="75"/>
      <c r="H46" s="76"/>
      <c r="I46" s="76"/>
      <c r="J46" s="76">
        <v>3304</v>
      </c>
      <c r="K46" s="76">
        <v>198240</v>
      </c>
      <c r="L46" s="76">
        <v>401</v>
      </c>
      <c r="M46" s="76">
        <f>+'[2]EJEC. DE GASTOS Y APLICAC. FIN'!$L$29</f>
        <v>393128.87</v>
      </c>
      <c r="N46" s="76"/>
      <c r="O46" s="76"/>
      <c r="P46" s="76"/>
      <c r="Q46" s="76"/>
      <c r="R46" s="77">
        <f t="shared" si="2"/>
        <v>595073.87</v>
      </c>
    </row>
    <row r="47" spans="2:19" x14ac:dyDescent="0.35">
      <c r="B47" s="55" t="s">
        <v>105</v>
      </c>
      <c r="C47" s="56" t="s">
        <v>106</v>
      </c>
      <c r="D47" s="72"/>
      <c r="E47" s="78">
        <v>250000</v>
      </c>
      <c r="F47" s="74"/>
      <c r="G47" s="75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7">
        <f t="shared" si="2"/>
        <v>0</v>
      </c>
    </row>
    <row r="48" spans="2:19" x14ac:dyDescent="0.35">
      <c r="B48" s="55" t="s">
        <v>107</v>
      </c>
      <c r="C48" s="56" t="s">
        <v>108</v>
      </c>
      <c r="D48" s="72"/>
      <c r="E48" s="78">
        <v>50000</v>
      </c>
      <c r="F48" s="74"/>
      <c r="G48" s="75"/>
      <c r="H48" s="76"/>
      <c r="I48" s="76"/>
      <c r="J48" s="76">
        <v>518.80999999999995</v>
      </c>
      <c r="K48" s="76"/>
      <c r="L48" s="76"/>
      <c r="M48" s="76"/>
      <c r="N48" s="76"/>
      <c r="O48" s="76"/>
      <c r="P48" s="76"/>
      <c r="Q48" s="76"/>
      <c r="R48" s="77">
        <f t="shared" si="2"/>
        <v>518.80999999999995</v>
      </c>
    </row>
    <row r="49" spans="2:18" x14ac:dyDescent="0.35">
      <c r="B49" s="55" t="s">
        <v>84</v>
      </c>
      <c r="C49" s="56" t="s">
        <v>85</v>
      </c>
      <c r="D49" s="72"/>
      <c r="E49" s="78">
        <v>400000</v>
      </c>
      <c r="F49" s="74"/>
      <c r="G49" s="75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7">
        <f t="shared" si="2"/>
        <v>0</v>
      </c>
    </row>
    <row r="50" spans="2:18" x14ac:dyDescent="0.35">
      <c r="B50" s="55" t="s">
        <v>109</v>
      </c>
      <c r="C50" s="56" t="s">
        <v>110</v>
      </c>
      <c r="D50" s="72"/>
      <c r="E50" s="78">
        <v>150000</v>
      </c>
      <c r="F50" s="74"/>
      <c r="G50" s="75"/>
      <c r="H50" s="76"/>
      <c r="I50" s="76"/>
      <c r="J50" s="76">
        <v>2110.34</v>
      </c>
      <c r="K50" s="76">
        <v>28900.560000000001</v>
      </c>
      <c r="L50" s="76">
        <v>6506.25</v>
      </c>
      <c r="M50" s="76"/>
      <c r="N50" s="76"/>
      <c r="O50" s="76"/>
      <c r="P50" s="76"/>
      <c r="Q50" s="76"/>
      <c r="R50" s="77">
        <f t="shared" si="2"/>
        <v>37517.15</v>
      </c>
    </row>
    <row r="51" spans="2:18" x14ac:dyDescent="0.35">
      <c r="B51" s="55" t="s">
        <v>111</v>
      </c>
      <c r="C51" s="56" t="s">
        <v>112</v>
      </c>
      <c r="D51" s="72"/>
      <c r="E51" s="78">
        <v>0</v>
      </c>
      <c r="F51" s="74"/>
      <c r="G51" s="75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7">
        <f t="shared" si="2"/>
        <v>0</v>
      </c>
    </row>
    <row r="52" spans="2:18" x14ac:dyDescent="0.35">
      <c r="B52" s="55" t="s">
        <v>113</v>
      </c>
      <c r="C52" s="56" t="s">
        <v>114</v>
      </c>
      <c r="D52" s="72"/>
      <c r="E52" s="78">
        <v>0</v>
      </c>
      <c r="F52" s="74"/>
      <c r="G52" s="75"/>
      <c r="H52" s="76"/>
      <c r="I52" s="76"/>
      <c r="J52" s="76"/>
      <c r="K52" s="76"/>
      <c r="L52" s="76">
        <v>1999</v>
      </c>
      <c r="M52" s="76"/>
      <c r="N52" s="76"/>
      <c r="O52" s="76"/>
      <c r="P52" s="76"/>
      <c r="Q52" s="76"/>
      <c r="R52" s="77">
        <f t="shared" si="2"/>
        <v>1999</v>
      </c>
    </row>
    <row r="53" spans="2:18" x14ac:dyDescent="0.35">
      <c r="B53" s="55" t="s">
        <v>66</v>
      </c>
      <c r="C53" s="56" t="s">
        <v>67</v>
      </c>
      <c r="D53" s="72"/>
      <c r="E53" s="78">
        <v>4200000</v>
      </c>
      <c r="F53" s="74"/>
      <c r="G53" s="75"/>
      <c r="H53" s="103">
        <f>+'[4]EJEC. DE GASTOS Y APLICAC. FIN'!$E$37</f>
        <v>1050000</v>
      </c>
      <c r="I53" s="76">
        <f>+'[3]EJEC. DE GASTOS Y APLICAC. FIN'!$F$37</f>
        <v>350000</v>
      </c>
      <c r="J53" s="76">
        <v>350000</v>
      </c>
      <c r="K53" s="76">
        <v>350000</v>
      </c>
      <c r="L53" s="76">
        <v>350000</v>
      </c>
      <c r="M53" s="76">
        <v>350000</v>
      </c>
      <c r="N53" s="76"/>
      <c r="O53" s="76"/>
      <c r="P53" s="76"/>
      <c r="Q53" s="76"/>
      <c r="R53" s="77">
        <f t="shared" si="2"/>
        <v>2800000</v>
      </c>
    </row>
    <row r="54" spans="2:18" x14ac:dyDescent="0.35">
      <c r="B54" s="55" t="s">
        <v>115</v>
      </c>
      <c r="C54" s="56" t="s">
        <v>116</v>
      </c>
      <c r="D54" s="72"/>
      <c r="E54" s="78">
        <v>6000</v>
      </c>
      <c r="F54" s="74"/>
      <c r="G54" s="75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7">
        <f t="shared" si="2"/>
        <v>0</v>
      </c>
    </row>
    <row r="55" spans="2:18" x14ac:dyDescent="0.35">
      <c r="B55" s="55" t="s">
        <v>117</v>
      </c>
      <c r="C55" s="56" t="s">
        <v>118</v>
      </c>
      <c r="D55" s="72"/>
      <c r="E55" s="78">
        <v>14610</v>
      </c>
      <c r="F55" s="74"/>
      <c r="G55" s="75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7">
        <f t="shared" si="2"/>
        <v>0</v>
      </c>
    </row>
    <row r="56" spans="2:18" x14ac:dyDescent="0.35">
      <c r="B56" s="55" t="s">
        <v>119</v>
      </c>
      <c r="C56" s="56" t="s">
        <v>120</v>
      </c>
      <c r="D56" s="72"/>
      <c r="E56" s="78">
        <v>300000</v>
      </c>
      <c r="F56" s="74"/>
      <c r="G56" s="75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7">
        <f t="shared" si="2"/>
        <v>0</v>
      </c>
    </row>
    <row r="57" spans="2:18" x14ac:dyDescent="0.35">
      <c r="B57" s="55" t="s">
        <v>54</v>
      </c>
      <c r="C57" s="56" t="s">
        <v>68</v>
      </c>
      <c r="D57" s="72"/>
      <c r="E57" s="78">
        <v>400000</v>
      </c>
      <c r="F57" s="74"/>
      <c r="G57" s="75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7">
        <f t="shared" si="2"/>
        <v>0</v>
      </c>
    </row>
    <row r="58" spans="2:18" x14ac:dyDescent="0.35">
      <c r="B58" s="55" t="s">
        <v>121</v>
      </c>
      <c r="C58" s="56" t="s">
        <v>122</v>
      </c>
      <c r="D58" s="72"/>
      <c r="E58" s="78">
        <v>20000</v>
      </c>
      <c r="F58" s="74"/>
      <c r="G58" s="75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7">
        <f t="shared" si="2"/>
        <v>0</v>
      </c>
    </row>
    <row r="59" spans="2:18" x14ac:dyDescent="0.35">
      <c r="B59" s="55" t="s">
        <v>123</v>
      </c>
      <c r="C59" s="56" t="s">
        <v>124</v>
      </c>
      <c r="D59" s="72"/>
      <c r="E59" s="78">
        <v>60000</v>
      </c>
      <c r="F59" s="74"/>
      <c r="G59" s="75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7">
        <f t="shared" si="2"/>
        <v>0</v>
      </c>
    </row>
    <row r="60" spans="2:18" x14ac:dyDescent="0.35">
      <c r="B60" s="55" t="s">
        <v>125</v>
      </c>
      <c r="C60" s="56" t="s">
        <v>126</v>
      </c>
      <c r="D60" s="72"/>
      <c r="E60" s="78">
        <v>201967</v>
      </c>
      <c r="F60" s="74"/>
      <c r="G60" s="75"/>
      <c r="H60" s="76"/>
      <c r="I60" s="76"/>
      <c r="J60" s="76">
        <v>457535.38999999996</v>
      </c>
      <c r="K60" s="76"/>
      <c r="L60" s="76">
        <v>10271.549999999999</v>
      </c>
      <c r="M60" s="76">
        <v>51199.96</v>
      </c>
      <c r="N60" s="76"/>
      <c r="O60" s="76"/>
      <c r="P60" s="76"/>
      <c r="Q60" s="76"/>
      <c r="R60" s="77">
        <f t="shared" si="2"/>
        <v>519006.89999999997</v>
      </c>
    </row>
    <row r="61" spans="2:18" x14ac:dyDescent="0.35">
      <c r="B61" s="55" t="s">
        <v>127</v>
      </c>
      <c r="C61" s="56" t="s">
        <v>128</v>
      </c>
      <c r="D61" s="72"/>
      <c r="E61" s="78">
        <v>600000</v>
      </c>
      <c r="F61" s="74"/>
      <c r="G61" s="75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7">
        <f t="shared" si="2"/>
        <v>0</v>
      </c>
    </row>
    <row r="62" spans="2:18" x14ac:dyDescent="0.35">
      <c r="B62" s="50" t="s">
        <v>164</v>
      </c>
      <c r="C62" s="51" t="s">
        <v>129</v>
      </c>
      <c r="D62" s="52"/>
      <c r="E62" s="53">
        <f>+SUM(E63:E64)</f>
        <v>100000</v>
      </c>
      <c r="F62" s="92">
        <f t="shared" ref="F62:Q62" si="5">+F59+F39+F26+F11</f>
        <v>0</v>
      </c>
      <c r="G62" s="92">
        <f t="shared" si="5"/>
        <v>0</v>
      </c>
      <c r="H62" s="92">
        <f t="shared" si="5"/>
        <v>0</v>
      </c>
      <c r="I62" s="92">
        <f t="shared" si="5"/>
        <v>0</v>
      </c>
      <c r="J62" s="92">
        <f t="shared" si="5"/>
        <v>0</v>
      </c>
      <c r="K62" s="92">
        <f t="shared" si="5"/>
        <v>0</v>
      </c>
      <c r="L62" s="92">
        <f t="shared" si="5"/>
        <v>0</v>
      </c>
      <c r="M62" s="92">
        <f t="shared" si="5"/>
        <v>0</v>
      </c>
      <c r="N62" s="92">
        <f t="shared" si="5"/>
        <v>0</v>
      </c>
      <c r="O62" s="92">
        <f t="shared" si="5"/>
        <v>0</v>
      </c>
      <c r="P62" s="92">
        <f t="shared" si="5"/>
        <v>0</v>
      </c>
      <c r="Q62" s="92">
        <f t="shared" si="5"/>
        <v>0</v>
      </c>
      <c r="R62" s="54">
        <f>+SUM(F62:P62)</f>
        <v>0</v>
      </c>
    </row>
    <row r="63" spans="2:18" x14ac:dyDescent="0.35">
      <c r="B63" s="55" t="s">
        <v>130</v>
      </c>
      <c r="C63" s="56" t="s">
        <v>131</v>
      </c>
      <c r="D63" s="72"/>
      <c r="E63" s="78">
        <v>0</v>
      </c>
      <c r="F63" s="74"/>
      <c r="G63" s="75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7">
        <f t="shared" si="2"/>
        <v>0</v>
      </c>
    </row>
    <row r="64" spans="2:18" x14ac:dyDescent="0.35">
      <c r="B64" s="55" t="s">
        <v>132</v>
      </c>
      <c r="C64" s="56" t="s">
        <v>133</v>
      </c>
      <c r="D64" s="72"/>
      <c r="E64" s="78">
        <v>100000</v>
      </c>
      <c r="F64" s="74"/>
      <c r="G64" s="75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7">
        <f t="shared" si="2"/>
        <v>0</v>
      </c>
    </row>
    <row r="65" spans="2:18" x14ac:dyDescent="0.35">
      <c r="B65" s="50"/>
      <c r="C65" s="51" t="s">
        <v>165</v>
      </c>
      <c r="D65" s="52"/>
      <c r="E65" s="53">
        <f>+E62+E43+E29+E14</f>
        <v>53537459</v>
      </c>
      <c r="F65" s="92">
        <f t="shared" ref="F65:Q65" si="6">+F62+F43+F29+F14</f>
        <v>2989927.1</v>
      </c>
      <c r="G65" s="92">
        <f t="shared" si="6"/>
        <v>3559549.2199999997</v>
      </c>
      <c r="H65" s="92">
        <f t="shared" si="6"/>
        <v>4570283.78</v>
      </c>
      <c r="I65" s="92">
        <f t="shared" si="6"/>
        <v>3881288.12</v>
      </c>
      <c r="J65" s="92">
        <f t="shared" si="6"/>
        <v>4079820.41</v>
      </c>
      <c r="K65" s="92">
        <f t="shared" si="6"/>
        <v>4102056.81</v>
      </c>
      <c r="L65" s="92">
        <f t="shared" si="6"/>
        <v>3518951.1700000004</v>
      </c>
      <c r="M65" s="92">
        <f t="shared" si="6"/>
        <v>3852868.3100000005</v>
      </c>
      <c r="N65" s="92">
        <f t="shared" si="6"/>
        <v>0</v>
      </c>
      <c r="O65" s="92">
        <f t="shared" si="6"/>
        <v>0</v>
      </c>
      <c r="P65" s="92">
        <f t="shared" si="6"/>
        <v>0</v>
      </c>
      <c r="Q65" s="92">
        <f t="shared" si="6"/>
        <v>0</v>
      </c>
      <c r="R65" s="54">
        <f>+SUM(F65:P65)</f>
        <v>30554744.920000002</v>
      </c>
    </row>
    <row r="66" spans="2:18" x14ac:dyDescent="0.35">
      <c r="B66" s="58"/>
      <c r="C66" s="126" t="s">
        <v>73</v>
      </c>
      <c r="D66" s="127"/>
      <c r="E66" s="127"/>
      <c r="F66" s="79">
        <f>+F65</f>
        <v>2989927.1</v>
      </c>
      <c r="G66" s="79">
        <f t="shared" ref="G66:Q66" si="7">+G65</f>
        <v>3559549.2199999997</v>
      </c>
      <c r="H66" s="79">
        <f t="shared" si="7"/>
        <v>4570283.78</v>
      </c>
      <c r="I66" s="79">
        <f t="shared" si="7"/>
        <v>3881288.12</v>
      </c>
      <c r="J66" s="79">
        <f t="shared" si="7"/>
        <v>4079820.41</v>
      </c>
      <c r="K66" s="79">
        <f t="shared" si="7"/>
        <v>4102056.81</v>
      </c>
      <c r="L66" s="79">
        <f t="shared" si="7"/>
        <v>3518951.1700000004</v>
      </c>
      <c r="M66" s="79">
        <f t="shared" si="7"/>
        <v>3852868.3100000005</v>
      </c>
      <c r="N66" s="79">
        <f t="shared" si="7"/>
        <v>0</v>
      </c>
      <c r="O66" s="79">
        <f t="shared" si="7"/>
        <v>0</v>
      </c>
      <c r="P66" s="79">
        <f t="shared" si="7"/>
        <v>0</v>
      </c>
      <c r="Q66" s="79">
        <f t="shared" si="7"/>
        <v>0</v>
      </c>
      <c r="R66" s="79">
        <f>+SUM(F66:Q66)</f>
        <v>30554744.920000002</v>
      </c>
    </row>
    <row r="67" spans="2:18" x14ac:dyDescent="0.35">
      <c r="B67" s="58"/>
      <c r="C67" s="128" t="s">
        <v>74</v>
      </c>
      <c r="D67" s="129"/>
      <c r="E67" s="129"/>
      <c r="F67" s="80">
        <f>+F65</f>
        <v>2989927.1</v>
      </c>
      <c r="G67" s="80">
        <f t="shared" ref="G67:Q67" si="8">+G65</f>
        <v>3559549.2199999997</v>
      </c>
      <c r="H67" s="80">
        <f t="shared" si="8"/>
        <v>4570283.78</v>
      </c>
      <c r="I67" s="80">
        <f t="shared" si="8"/>
        <v>3881288.12</v>
      </c>
      <c r="J67" s="80">
        <f t="shared" si="8"/>
        <v>4079820.41</v>
      </c>
      <c r="K67" s="80">
        <f t="shared" si="8"/>
        <v>4102056.81</v>
      </c>
      <c r="L67" s="80">
        <f t="shared" si="8"/>
        <v>3518951.1700000004</v>
      </c>
      <c r="M67" s="80">
        <f t="shared" si="8"/>
        <v>3852868.3100000005</v>
      </c>
      <c r="N67" s="80">
        <f t="shared" si="8"/>
        <v>0</v>
      </c>
      <c r="O67" s="80">
        <f t="shared" si="8"/>
        <v>0</v>
      </c>
      <c r="P67" s="80">
        <f t="shared" si="8"/>
        <v>0</v>
      </c>
      <c r="Q67" s="80">
        <f t="shared" si="8"/>
        <v>0</v>
      </c>
      <c r="R67" s="80">
        <f>+SUM(F67:Q67)</f>
        <v>30554744.920000002</v>
      </c>
    </row>
    <row r="68" spans="2:18" x14ac:dyDescent="0.35">
      <c r="B68" s="58"/>
      <c r="C68" s="130" t="s">
        <v>75</v>
      </c>
      <c r="D68" s="130"/>
      <c r="E68" s="128"/>
      <c r="F68" s="81">
        <f>+F66-F67</f>
        <v>0</v>
      </c>
      <c r="G68" s="81">
        <f t="shared" ref="G68:Q68" si="9">+G66-G67</f>
        <v>0</v>
      </c>
      <c r="H68" s="81">
        <f t="shared" si="9"/>
        <v>0</v>
      </c>
      <c r="I68" s="81">
        <f t="shared" si="9"/>
        <v>0</v>
      </c>
      <c r="J68" s="81">
        <f t="shared" si="9"/>
        <v>0</v>
      </c>
      <c r="K68" s="81">
        <f t="shared" si="9"/>
        <v>0</v>
      </c>
      <c r="L68" s="81">
        <f t="shared" si="9"/>
        <v>0</v>
      </c>
      <c r="M68" s="81">
        <f t="shared" si="9"/>
        <v>0</v>
      </c>
      <c r="N68" s="81">
        <f t="shared" si="9"/>
        <v>0</v>
      </c>
      <c r="O68" s="81">
        <f t="shared" si="9"/>
        <v>0</v>
      </c>
      <c r="P68" s="81">
        <f t="shared" si="9"/>
        <v>0</v>
      </c>
      <c r="Q68" s="81">
        <f t="shared" si="9"/>
        <v>0</v>
      </c>
      <c r="R68" s="81">
        <f>+SUM(F68:Q68)</f>
        <v>0</v>
      </c>
    </row>
    <row r="69" spans="2:18" s="82" customFormat="1" x14ac:dyDescent="0.35">
      <c r="B69" s="58"/>
      <c r="C69" s="59"/>
      <c r="D69" s="59"/>
      <c r="E69" s="59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4"/>
    </row>
    <row r="70" spans="2:18" s="82" customFormat="1" x14ac:dyDescent="0.35">
      <c r="B70" s="58"/>
      <c r="C70" s="112" t="s">
        <v>50</v>
      </c>
      <c r="D70" s="112"/>
      <c r="E70" s="113"/>
      <c r="F70" s="109">
        <f>+SUM(F66:H66)</f>
        <v>11119760.100000001</v>
      </c>
      <c r="G70" s="110"/>
      <c r="H70" s="111"/>
      <c r="I70" s="109">
        <f>+SUM(I66:K66)</f>
        <v>12063165.34</v>
      </c>
      <c r="J70" s="110"/>
      <c r="K70" s="111"/>
      <c r="L70" s="109">
        <f>+SUM(L66:N66)</f>
        <v>7371819.4800000004</v>
      </c>
      <c r="M70" s="110"/>
      <c r="N70" s="111"/>
      <c r="O70" s="109">
        <f>+SUM(O66:Q66)</f>
        <v>0</v>
      </c>
      <c r="P70" s="110"/>
      <c r="Q70" s="111"/>
      <c r="R70" s="85">
        <f>+R66</f>
        <v>30554744.920000002</v>
      </c>
    </row>
    <row r="71" spans="2:18" s="82" customFormat="1" x14ac:dyDescent="0.35">
      <c r="B71" s="58"/>
      <c r="C71" s="112" t="s">
        <v>51</v>
      </c>
      <c r="D71" s="112"/>
      <c r="E71" s="113"/>
      <c r="F71" s="114">
        <f>+SUM(F67:H67)</f>
        <v>11119760.100000001</v>
      </c>
      <c r="G71" s="115"/>
      <c r="H71" s="116"/>
      <c r="I71" s="109">
        <f>+SUM(I67:K67)</f>
        <v>12063165.34</v>
      </c>
      <c r="J71" s="110"/>
      <c r="K71" s="111"/>
      <c r="L71" s="114">
        <f>+SUM(L67:N67)</f>
        <v>7371819.4800000004</v>
      </c>
      <c r="M71" s="115"/>
      <c r="N71" s="116"/>
      <c r="O71" s="109">
        <f>+SUM(O67:Q67)</f>
        <v>0</v>
      </c>
      <c r="P71" s="110"/>
      <c r="Q71" s="111"/>
      <c r="R71" s="97">
        <f>+R67</f>
        <v>30554744.920000002</v>
      </c>
    </row>
    <row r="72" spans="2:18" s="82" customFormat="1" x14ac:dyDescent="0.35">
      <c r="B72" s="58"/>
      <c r="C72" s="112" t="s">
        <v>52</v>
      </c>
      <c r="D72" s="112"/>
      <c r="E72" s="113"/>
      <c r="F72" s="109">
        <f>+SUM(F68:H68)</f>
        <v>0</v>
      </c>
      <c r="G72" s="110"/>
      <c r="H72" s="111"/>
      <c r="I72" s="109">
        <f>+SUM(I68:K68)</f>
        <v>0</v>
      </c>
      <c r="J72" s="110"/>
      <c r="K72" s="111"/>
      <c r="L72" s="109">
        <f>+SUM(L68:N68)</f>
        <v>0</v>
      </c>
      <c r="M72" s="110"/>
      <c r="N72" s="111"/>
      <c r="O72" s="109">
        <f>+SUM(O68:Q68)</f>
        <v>0</v>
      </c>
      <c r="P72" s="110"/>
      <c r="Q72" s="111"/>
      <c r="R72" s="85">
        <f>+R68</f>
        <v>0</v>
      </c>
    </row>
    <row r="73" spans="2:18" s="82" customFormat="1" x14ac:dyDescent="0.35">
      <c r="B73" s="58"/>
      <c r="C73" s="60"/>
      <c r="D73" s="59"/>
      <c r="E73" s="59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4"/>
    </row>
    <row r="74" spans="2:18" s="82" customFormat="1" x14ac:dyDescent="0.35">
      <c r="B74" s="58"/>
      <c r="C74" s="60"/>
      <c r="D74" s="59"/>
      <c r="E74" s="59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4"/>
    </row>
    <row r="75" spans="2:18" s="82" customFormat="1" x14ac:dyDescent="0.35">
      <c r="B75" s="58"/>
      <c r="C75" s="60"/>
      <c r="D75" s="59"/>
      <c r="E75" s="59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4"/>
    </row>
    <row r="76" spans="2:18" s="82" customFormat="1" x14ac:dyDescent="0.35">
      <c r="B76" s="58"/>
      <c r="C76" s="60"/>
      <c r="D76" s="59"/>
      <c r="E76" s="59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4"/>
    </row>
    <row r="77" spans="2:18" s="82" customFormat="1" x14ac:dyDescent="0.35">
      <c r="B77" s="58"/>
      <c r="C77" s="60"/>
      <c r="D77" s="59"/>
      <c r="E77" s="59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4"/>
    </row>
    <row r="78" spans="2:18" s="82" customFormat="1" x14ac:dyDescent="0.35">
      <c r="B78" s="58"/>
      <c r="C78" s="60"/>
      <c r="D78" s="59"/>
      <c r="E78" s="59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4"/>
    </row>
    <row r="79" spans="2:18" s="82" customFormat="1" x14ac:dyDescent="0.35">
      <c r="B79" s="58"/>
      <c r="C79" s="60"/>
      <c r="D79" s="59"/>
      <c r="E79" s="59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4"/>
    </row>
    <row r="80" spans="2:18" s="82" customFormat="1" x14ac:dyDescent="0.35">
      <c r="B80" s="61"/>
      <c r="C80" s="60"/>
      <c r="D80" s="59"/>
      <c r="E80" s="59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4"/>
    </row>
    <row r="81" spans="2:18" x14ac:dyDescent="0.35">
      <c r="B81" s="58"/>
      <c r="C81" s="101"/>
      <c r="D81" s="67"/>
      <c r="E81" s="67"/>
      <c r="F81" s="86"/>
      <c r="G81" s="86"/>
      <c r="H81" s="87"/>
      <c r="I81" s="87"/>
      <c r="J81" s="87"/>
      <c r="K81" s="86"/>
      <c r="L81" s="86"/>
      <c r="M81" s="87"/>
      <c r="N81" s="87"/>
      <c r="O81" s="86"/>
      <c r="P81" s="83"/>
      <c r="Q81" s="83"/>
      <c r="R81" s="88"/>
    </row>
    <row r="82" spans="2:18" s="100" customFormat="1" x14ac:dyDescent="0.35">
      <c r="B82" s="62"/>
      <c r="C82" s="105" t="s">
        <v>15</v>
      </c>
      <c r="D82" s="106" t="s">
        <v>15</v>
      </c>
      <c r="E82" s="106"/>
      <c r="F82" s="117"/>
      <c r="G82" s="117"/>
      <c r="H82" s="98"/>
      <c r="I82" s="99" t="s">
        <v>15</v>
      </c>
      <c r="J82" s="98"/>
      <c r="K82" s="98"/>
      <c r="L82" s="98"/>
      <c r="M82" s="117" t="s">
        <v>15</v>
      </c>
      <c r="N82" s="117"/>
      <c r="O82" s="98"/>
      <c r="P82" s="83"/>
      <c r="Q82" s="83"/>
      <c r="R82" s="88"/>
    </row>
    <row r="83" spans="2:18" s="71" customFormat="1" x14ac:dyDescent="0.35">
      <c r="B83" s="62"/>
      <c r="C83" s="105" t="s">
        <v>16</v>
      </c>
      <c r="D83" s="106"/>
      <c r="E83" s="106"/>
      <c r="F83" s="106"/>
      <c r="G83" s="106"/>
      <c r="H83" s="69"/>
      <c r="I83" s="69" t="s">
        <v>17</v>
      </c>
      <c r="J83" s="69"/>
      <c r="K83" s="69"/>
      <c r="L83" s="69"/>
      <c r="M83" s="136" t="s">
        <v>18</v>
      </c>
      <c r="N83" s="136"/>
      <c r="O83" s="69"/>
      <c r="P83" s="83"/>
      <c r="Q83" s="83"/>
      <c r="R83" s="88"/>
    </row>
    <row r="84" spans="2:18" x14ac:dyDescent="0.35">
      <c r="B84" s="58"/>
      <c r="C84" s="107" t="s">
        <v>175</v>
      </c>
      <c r="D84" s="108"/>
      <c r="E84" s="108"/>
      <c r="F84" s="108"/>
      <c r="G84" s="108"/>
      <c r="I84" s="44" t="s">
        <v>19</v>
      </c>
      <c r="M84" s="108" t="s">
        <v>20</v>
      </c>
      <c r="N84" s="108"/>
      <c r="P84" s="83"/>
      <c r="Q84" s="83"/>
      <c r="R84" s="88"/>
    </row>
    <row r="85" spans="2:18" x14ac:dyDescent="0.35">
      <c r="B85" s="63"/>
      <c r="C85" s="42"/>
      <c r="D85" s="89"/>
      <c r="E85" s="90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91"/>
    </row>
  </sheetData>
  <mergeCells count="33">
    <mergeCell ref="F83:G83"/>
    <mergeCell ref="M83:N83"/>
    <mergeCell ref="F84:G84"/>
    <mergeCell ref="M84:N84"/>
    <mergeCell ref="M82:N82"/>
    <mergeCell ref="F70:H70"/>
    <mergeCell ref="I70:K70"/>
    <mergeCell ref="L70:N70"/>
    <mergeCell ref="B2:R6"/>
    <mergeCell ref="B7:R7"/>
    <mergeCell ref="F12:Q12"/>
    <mergeCell ref="C66:E66"/>
    <mergeCell ref="C67:E67"/>
    <mergeCell ref="C68:E68"/>
    <mergeCell ref="B8:R8"/>
    <mergeCell ref="B9:R9"/>
    <mergeCell ref="B10:R10"/>
    <mergeCell ref="C83:E83"/>
    <mergeCell ref="C82:E82"/>
    <mergeCell ref="C84:E84"/>
    <mergeCell ref="O70:Q70"/>
    <mergeCell ref="C70:E70"/>
    <mergeCell ref="O71:Q71"/>
    <mergeCell ref="O72:Q72"/>
    <mergeCell ref="C71:E71"/>
    <mergeCell ref="C72:E72"/>
    <mergeCell ref="F71:H71"/>
    <mergeCell ref="I71:K71"/>
    <mergeCell ref="L71:N71"/>
    <mergeCell ref="F72:H72"/>
    <mergeCell ref="I72:K72"/>
    <mergeCell ref="L72:N72"/>
    <mergeCell ref="F82:G82"/>
  </mergeCells>
  <conditionalFormatting sqref="F81:Q81 P81:Q84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RowHeight="12.75" x14ac:dyDescent="0.2"/>
  <cols>
    <col min="1" max="1" width="11.5703125" style="28" bestFit="1" customWidth="1"/>
    <col min="2" max="2" width="38.5703125" style="28" bestFit="1" customWidth="1"/>
    <col min="3" max="3" width="12.7109375" style="28" bestFit="1" customWidth="1"/>
    <col min="4" max="4" width="9.85546875" style="36" bestFit="1" customWidth="1"/>
    <col min="5" max="5" width="12.7109375" style="36" bestFit="1" customWidth="1"/>
    <col min="6" max="6" width="9.85546875" style="36" bestFit="1" customWidth="1"/>
    <col min="7" max="7" width="12.7109375" style="36" bestFit="1" customWidth="1"/>
    <col min="8" max="11" width="9.85546875" style="28" bestFit="1" customWidth="1"/>
    <col min="12" max="12" width="11.5703125" style="28" bestFit="1" customWidth="1"/>
    <col min="13" max="13" width="9.85546875" style="28" bestFit="1" customWidth="1"/>
    <col min="14" max="14" width="10.85546875" style="28" bestFit="1" customWidth="1"/>
    <col min="15" max="15" width="10.28515625" style="28" bestFit="1" customWidth="1"/>
    <col min="16" max="16384" width="11.42578125" style="28"/>
  </cols>
  <sheetData>
    <row r="1" spans="1:15" x14ac:dyDescent="0.2">
      <c r="C1" s="28" t="s">
        <v>61</v>
      </c>
      <c r="D1" s="32" t="s">
        <v>56</v>
      </c>
      <c r="E1" s="32" t="s">
        <v>56</v>
      </c>
      <c r="F1" s="32" t="s">
        <v>56</v>
      </c>
      <c r="G1" s="32" t="s">
        <v>56</v>
      </c>
      <c r="H1" s="25" t="s">
        <v>56</v>
      </c>
      <c r="I1" s="25" t="s">
        <v>56</v>
      </c>
      <c r="J1" s="25" t="s">
        <v>56</v>
      </c>
      <c r="K1" s="25" t="s">
        <v>56</v>
      </c>
      <c r="L1" s="25" t="s">
        <v>56</v>
      </c>
      <c r="M1" s="25" t="s">
        <v>56</v>
      </c>
      <c r="N1" s="25" t="s">
        <v>56</v>
      </c>
      <c r="O1" s="25" t="s">
        <v>56</v>
      </c>
    </row>
    <row r="2" spans="1:15" x14ac:dyDescent="0.2">
      <c r="A2" s="26" t="s">
        <v>57</v>
      </c>
      <c r="B2" s="26" t="s">
        <v>58</v>
      </c>
      <c r="C2" s="26"/>
      <c r="D2" s="33" t="s">
        <v>2</v>
      </c>
      <c r="E2" s="33" t="s">
        <v>3</v>
      </c>
      <c r="F2" s="33" t="s">
        <v>4</v>
      </c>
      <c r="G2" s="33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</row>
    <row r="3" spans="1:15" x14ac:dyDescent="0.2">
      <c r="A3" s="29" t="e">
        <f>+'informes del gastos'!#REF!</f>
        <v>#REF!</v>
      </c>
      <c r="B3" s="29" t="e">
        <f>+'informes del gastos'!#REF!</f>
        <v>#REF!</v>
      </c>
      <c r="C3" s="27">
        <v>1800000</v>
      </c>
      <c r="D3" s="34"/>
      <c r="E3" s="34">
        <v>1800000</v>
      </c>
      <c r="F3" s="34"/>
      <c r="G3" s="34">
        <v>1800000</v>
      </c>
      <c r="H3" s="27"/>
      <c r="I3" s="27"/>
      <c r="J3" s="27"/>
      <c r="K3" s="27"/>
      <c r="L3" s="27"/>
      <c r="M3" s="27"/>
      <c r="N3" s="27"/>
      <c r="O3" s="27"/>
    </row>
    <row r="4" spans="1:15" x14ac:dyDescent="0.2">
      <c r="A4" s="29" t="e">
        <f>+'informes del gastos'!#REF!</f>
        <v>#REF!</v>
      </c>
      <c r="B4" s="29" t="e">
        <f>+'informes del gastos'!#REF!</f>
        <v>#REF!</v>
      </c>
      <c r="C4" s="27">
        <v>200000</v>
      </c>
      <c r="D4" s="34"/>
      <c r="E4" s="34">
        <v>100000</v>
      </c>
      <c r="F4" s="34"/>
      <c r="G4" s="34">
        <v>100000</v>
      </c>
      <c r="H4" s="27"/>
      <c r="I4" s="27"/>
      <c r="J4" s="27"/>
      <c r="K4" s="27"/>
      <c r="L4" s="27"/>
      <c r="M4" s="27"/>
      <c r="N4" s="27"/>
      <c r="O4" s="27"/>
    </row>
    <row r="5" spans="1:15" x14ac:dyDescent="0.2">
      <c r="A5" s="37"/>
      <c r="B5" s="37" t="s">
        <v>59</v>
      </c>
      <c r="C5" s="38">
        <v>400000</v>
      </c>
      <c r="D5" s="39"/>
      <c r="E5" s="39"/>
      <c r="F5" s="39"/>
      <c r="G5" s="39"/>
      <c r="H5" s="27"/>
      <c r="I5" s="27"/>
      <c r="J5" s="27"/>
      <c r="K5" s="27"/>
      <c r="L5" s="27"/>
      <c r="M5" s="27"/>
      <c r="N5" s="27"/>
      <c r="O5" s="27"/>
    </row>
    <row r="6" spans="1:15" x14ac:dyDescent="0.2">
      <c r="A6" s="29" t="e">
        <f>+'informes del gastos'!#REF!</f>
        <v>#REF!</v>
      </c>
      <c r="B6" s="29" t="e">
        <f>+'informes del gastos'!#REF!</f>
        <v>#REF!</v>
      </c>
      <c r="C6" s="27">
        <v>200000</v>
      </c>
      <c r="D6" s="34"/>
      <c r="E6" s="34">
        <v>100000</v>
      </c>
      <c r="F6" s="34"/>
      <c r="G6" s="34">
        <v>100000</v>
      </c>
      <c r="H6" s="27"/>
      <c r="I6" s="27"/>
      <c r="J6" s="27"/>
      <c r="K6" s="27"/>
      <c r="L6" s="27"/>
      <c r="M6" s="27"/>
      <c r="N6" s="27"/>
      <c r="O6" s="27"/>
    </row>
    <row r="7" spans="1:15" x14ac:dyDescent="0.2">
      <c r="A7" s="37"/>
      <c r="B7" s="37" t="s">
        <v>60</v>
      </c>
      <c r="C7" s="38">
        <v>400000</v>
      </c>
      <c r="D7" s="39"/>
      <c r="E7" s="39"/>
      <c r="F7" s="39"/>
      <c r="G7" s="39"/>
      <c r="H7" s="27"/>
      <c r="I7" s="27"/>
      <c r="J7" s="27"/>
      <c r="K7" s="27"/>
      <c r="L7" s="27"/>
      <c r="M7" s="27"/>
      <c r="N7" s="27"/>
      <c r="O7" s="27"/>
    </row>
    <row r="8" spans="1:15" x14ac:dyDescent="0.2">
      <c r="A8" s="29" t="e">
        <f>+'informes del gastos'!#REF!</f>
        <v>#REF!</v>
      </c>
      <c r="B8" s="29" t="e">
        <f>+'informes del gastos'!#REF!</f>
        <v>#REF!</v>
      </c>
      <c r="C8" s="27">
        <v>3780000</v>
      </c>
      <c r="D8" s="34"/>
      <c r="E8" s="34">
        <v>3780000</v>
      </c>
      <c r="F8" s="34"/>
      <c r="G8" s="34">
        <v>3780000</v>
      </c>
      <c r="H8" s="27"/>
      <c r="I8" s="27"/>
      <c r="J8" s="27"/>
      <c r="K8" s="27"/>
      <c r="L8" s="27"/>
      <c r="M8" s="27"/>
      <c r="N8" s="27"/>
      <c r="O8" s="27"/>
    </row>
    <row r="9" spans="1:15" x14ac:dyDescent="0.2">
      <c r="A9" s="29" t="e">
        <f>+'informes del gastos'!#REF!</f>
        <v>#REF!</v>
      </c>
      <c r="B9" s="29" t="e">
        <f>+'informes del gastos'!#REF!</f>
        <v>#REF!</v>
      </c>
      <c r="C9" s="27">
        <v>800000</v>
      </c>
      <c r="D9" s="34"/>
      <c r="E9" s="34">
        <v>350000</v>
      </c>
      <c r="F9" s="34"/>
      <c r="G9" s="34">
        <v>350000</v>
      </c>
      <c r="H9" s="27"/>
      <c r="I9" s="27"/>
      <c r="J9" s="27"/>
      <c r="K9" s="27"/>
      <c r="L9" s="27"/>
      <c r="M9" s="27"/>
      <c r="N9" s="27"/>
      <c r="O9" s="27"/>
    </row>
    <row r="10" spans="1:15" x14ac:dyDescent="0.2">
      <c r="A10" s="30"/>
      <c r="C10" s="31">
        <f>SUM(C3:C9)</f>
        <v>7580000</v>
      </c>
      <c r="D10" s="35"/>
      <c r="E10" s="35">
        <f>SUM(E3:E9)</f>
        <v>6130000</v>
      </c>
      <c r="G10" s="35">
        <f>SUM(G3:G9)</f>
        <v>6130000</v>
      </c>
    </row>
    <row r="11" spans="1:15" x14ac:dyDescent="0.2">
      <c r="A11" s="30"/>
    </row>
    <row r="12" spans="1:15" x14ac:dyDescent="0.2">
      <c r="A12" s="29" t="s">
        <v>62</v>
      </c>
      <c r="B12" s="40" t="s">
        <v>63</v>
      </c>
      <c r="C12" s="27"/>
      <c r="D12" s="34"/>
      <c r="E12" s="34"/>
      <c r="F12" s="34"/>
      <c r="G12" s="34"/>
    </row>
    <row r="13" spans="1:15" x14ac:dyDescent="0.2">
      <c r="A13" s="29" t="s">
        <v>47</v>
      </c>
      <c r="B13" s="29" t="s">
        <v>64</v>
      </c>
      <c r="C13" s="27"/>
      <c r="D13" s="34"/>
      <c r="E13" s="34"/>
      <c r="F13" s="34"/>
      <c r="G13" s="34"/>
    </row>
    <row r="14" spans="1:15" x14ac:dyDescent="0.2">
      <c r="A14" s="37"/>
      <c r="B14" s="37" t="s">
        <v>59</v>
      </c>
      <c r="C14" s="38"/>
      <c r="D14" s="39"/>
      <c r="E14" s="39"/>
      <c r="F14" s="39"/>
      <c r="G14" s="39"/>
    </row>
    <row r="15" spans="1:15" x14ac:dyDescent="0.2">
      <c r="A15" s="29" t="s">
        <v>53</v>
      </c>
      <c r="B15" s="29" t="s">
        <v>65</v>
      </c>
      <c r="C15" s="27"/>
      <c r="D15" s="34"/>
      <c r="E15" s="34"/>
      <c r="F15" s="34"/>
      <c r="G15" s="34"/>
    </row>
    <row r="16" spans="1:15" x14ac:dyDescent="0.2">
      <c r="A16" s="37"/>
      <c r="B16" s="37" t="s">
        <v>60</v>
      </c>
      <c r="C16" s="38"/>
      <c r="D16" s="39"/>
      <c r="E16" s="39"/>
      <c r="F16" s="39"/>
      <c r="G16" s="39"/>
    </row>
    <row r="17" spans="1:7" x14ac:dyDescent="0.2">
      <c r="A17" s="29" t="s">
        <v>66</v>
      </c>
      <c r="B17" s="29" t="s">
        <v>67</v>
      </c>
      <c r="C17" s="27"/>
      <c r="D17" s="34"/>
      <c r="E17" s="34"/>
      <c r="F17" s="34"/>
      <c r="G17" s="34"/>
    </row>
    <row r="18" spans="1:7" x14ac:dyDescent="0.2">
      <c r="A18" s="29" t="s">
        <v>54</v>
      </c>
      <c r="B18" s="29" t="s">
        <v>68</v>
      </c>
      <c r="C18" s="27"/>
      <c r="D18" s="34"/>
      <c r="E18" s="34"/>
      <c r="F18" s="34"/>
      <c r="G18" s="3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</row>
    <row r="2" spans="2:25" ht="34.5" customHeight="1" x14ac:dyDescent="0.2"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3" spans="2:25" ht="34.5" customHeight="1" x14ac:dyDescent="0.2">
      <c r="B3" s="153" t="s">
        <v>21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2:25" ht="34.5" customHeight="1" x14ac:dyDescent="0.2">
      <c r="B4" s="152" t="s">
        <v>22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2:25" ht="34.5" customHeight="1" x14ac:dyDescent="0.2">
      <c r="B5" s="154" t="s">
        <v>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24</v>
      </c>
      <c r="H9" s="4" t="s">
        <v>25</v>
      </c>
      <c r="I9" s="5" t="s">
        <v>26</v>
      </c>
      <c r="J9" s="3" t="s">
        <v>27</v>
      </c>
      <c r="K9" s="4" t="s">
        <v>28</v>
      </c>
      <c r="L9" s="5" t="s">
        <v>29</v>
      </c>
      <c r="M9" s="3" t="s">
        <v>30</v>
      </c>
      <c r="N9" s="4" t="s">
        <v>31</v>
      </c>
      <c r="O9" s="5" t="s">
        <v>32</v>
      </c>
      <c r="P9" s="3" t="s">
        <v>33</v>
      </c>
      <c r="Q9" s="4" t="s">
        <v>34</v>
      </c>
      <c r="R9" s="5" t="s">
        <v>35</v>
      </c>
      <c r="S9" s="155" t="s">
        <v>36</v>
      </c>
      <c r="T9" s="156"/>
      <c r="U9" s="157"/>
      <c r="V9" s="155" t="s">
        <v>37</v>
      </c>
      <c r="W9" s="156"/>
      <c r="X9" s="157"/>
    </row>
    <row r="10" spans="2:25" ht="69.75" customHeight="1" x14ac:dyDescent="0.2">
      <c r="B10" s="20" t="s">
        <v>38</v>
      </c>
      <c r="C10" s="21" t="s">
        <v>39</v>
      </c>
      <c r="D10" s="22" t="s">
        <v>40</v>
      </c>
      <c r="E10" s="22" t="s">
        <v>41</v>
      </c>
      <c r="F10" s="23" t="s">
        <v>48</v>
      </c>
      <c r="G10" s="158" t="s">
        <v>42</v>
      </c>
      <c r="H10" s="158"/>
      <c r="I10" s="158"/>
      <c r="J10" s="158" t="s">
        <v>43</v>
      </c>
      <c r="K10" s="158"/>
      <c r="L10" s="158"/>
      <c r="M10" s="158" t="s">
        <v>44</v>
      </c>
      <c r="N10" s="158"/>
      <c r="O10" s="158"/>
      <c r="P10" s="158" t="s">
        <v>45</v>
      </c>
      <c r="Q10" s="158"/>
      <c r="R10" s="158"/>
      <c r="S10" s="24" t="s">
        <v>36</v>
      </c>
      <c r="T10" s="24"/>
      <c r="U10" s="24"/>
      <c r="V10" s="159" t="s">
        <v>46</v>
      </c>
      <c r="W10" s="160"/>
      <c r="X10" s="161"/>
    </row>
    <row r="11" spans="2:25" s="7" customFormat="1" ht="25.5" x14ac:dyDescent="0.2">
      <c r="B11" s="12" t="str">
        <f>+'[5]SIN DEFICIT'!$B$21</f>
        <v>2.2.3.1.01</v>
      </c>
      <c r="C11" s="13" t="str">
        <f>+'[5]SIN DEFICIT'!$C$21</f>
        <v>Viáticos Dentro del País</v>
      </c>
      <c r="D11" s="14">
        <v>1800000</v>
      </c>
      <c r="E11" s="14">
        <v>0</v>
      </c>
      <c r="F11" s="15">
        <f>+'[5]SIN DEFICIT'!$P$21</f>
        <v>1800000</v>
      </c>
      <c r="G11" s="146"/>
      <c r="H11" s="147"/>
      <c r="I11" s="148"/>
      <c r="J11" s="146"/>
      <c r="K11" s="147"/>
      <c r="L11" s="148"/>
      <c r="M11" s="146"/>
      <c r="N11" s="147"/>
      <c r="O11" s="148"/>
      <c r="P11" s="146"/>
      <c r="Q11" s="147"/>
      <c r="R11" s="148"/>
      <c r="S11" s="140"/>
      <c r="T11" s="140"/>
      <c r="U11" s="140"/>
      <c r="V11" s="149">
        <f>+S11/F11</f>
        <v>0</v>
      </c>
      <c r="W11" s="150"/>
      <c r="X11" s="151"/>
      <c r="Y11" s="7">
        <f>+F11/12</f>
        <v>150000</v>
      </c>
    </row>
    <row r="12" spans="2:25" s="7" customFormat="1" ht="51" x14ac:dyDescent="0.2">
      <c r="B12" s="12" t="s">
        <v>47</v>
      </c>
      <c r="C12" s="13" t="str">
        <f>+'[5]SIN DEFICIT'!$C$22</f>
        <v>Alquileres de  equipos de transporte tracción</v>
      </c>
      <c r="D12" s="14">
        <v>1800000</v>
      </c>
      <c r="E12" s="14">
        <v>0</v>
      </c>
      <c r="F12" s="15">
        <f>+'[5]SIN DEFICIT'!$P$22</f>
        <v>200000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9">
        <f>+S12/F12</f>
        <v>0</v>
      </c>
      <c r="W12" s="150"/>
      <c r="X12" s="151"/>
    </row>
    <row r="13" spans="2:25" s="7" customFormat="1" ht="25.5" x14ac:dyDescent="0.2">
      <c r="B13" s="12" t="str">
        <f>+'[5]SIN DEFICIT'!$B$31</f>
        <v>2.3.7.1.01</v>
      </c>
      <c r="C13" s="13" t="str">
        <f>+'[5]SIN DEFICIT'!$C$31</f>
        <v>Gasolina</v>
      </c>
      <c r="D13" s="14">
        <v>0</v>
      </c>
      <c r="E13" s="14">
        <v>280000</v>
      </c>
      <c r="F13" s="15">
        <f>+'[5]SIN DEFICIT'!$P$31</f>
        <v>3780000</v>
      </c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9">
        <f>+S13/F13</f>
        <v>0</v>
      </c>
      <c r="W13" s="150"/>
      <c r="X13" s="151"/>
      <c r="Y13" s="8"/>
    </row>
    <row r="14" spans="2:25" s="7" customFormat="1" ht="26.25" thickBot="1" x14ac:dyDescent="0.25">
      <c r="B14" s="16" t="str">
        <f>+'[5]SIN DEFICIT'!$B$34</f>
        <v>2.3.9.9.01</v>
      </c>
      <c r="C14" s="17" t="str">
        <f>+'[5]SIN DEFICIT'!$C$34</f>
        <v>Productos y utiles varios</v>
      </c>
      <c r="D14" s="18">
        <v>2493464</v>
      </c>
      <c r="E14" s="18">
        <v>-1707502.32</v>
      </c>
      <c r="F14" s="19">
        <f>+'[5]SIN DEFICIT'!$P$34</f>
        <v>420000</v>
      </c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1"/>
      <c r="T14" s="141"/>
      <c r="U14" s="141"/>
      <c r="V14" s="142">
        <f>+S14/F14</f>
        <v>0</v>
      </c>
      <c r="W14" s="143"/>
      <c r="X14" s="144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45">
        <f>SUM(G11:G14)</f>
        <v>0</v>
      </c>
      <c r="H15" s="145"/>
      <c r="I15" s="145"/>
      <c r="J15" s="145">
        <f>SUM(J11:J14)</f>
        <v>0</v>
      </c>
      <c r="K15" s="145"/>
      <c r="L15" s="145"/>
      <c r="M15" s="145">
        <f>SUM(M11:M14)</f>
        <v>0</v>
      </c>
      <c r="N15" s="145"/>
      <c r="O15" s="145"/>
      <c r="P15" s="145">
        <f>SUM(P11:P14)</f>
        <v>0</v>
      </c>
      <c r="Q15" s="145"/>
      <c r="R15" s="145"/>
      <c r="S15" s="145">
        <f>SUM(S11:S14)</f>
        <v>0</v>
      </c>
      <c r="T15" s="145"/>
      <c r="U15" s="145"/>
      <c r="V15" s="137">
        <f>+S15/F15</f>
        <v>0</v>
      </c>
      <c r="W15" s="138"/>
      <c r="X15" s="139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informes del gastos</vt:lpstr>
      <vt:lpstr>Hoja2</vt:lpstr>
      <vt:lpstr>Programas</vt:lpstr>
      <vt:lpstr>Hoja1</vt:lpstr>
      <vt:lpstr>'informes del gastos'!Área_de_impresión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Alsiwin Alfonso Ruiz Suero</cp:lastModifiedBy>
  <cp:lastPrinted>2024-10-02T17:29:55Z</cp:lastPrinted>
  <dcterms:created xsi:type="dcterms:W3CDTF">2022-02-07T17:19:53Z</dcterms:created>
  <dcterms:modified xsi:type="dcterms:W3CDTF">2024-10-02T17:30:00Z</dcterms:modified>
</cp:coreProperties>
</file>