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G:\Indicadores Luis\2023\Julio\"/>
    </mc:Choice>
  </mc:AlternateContent>
  <xr:revisionPtr revIDLastSave="0" documentId="13_ncr:1_{81EDC2BE-C9C7-48E0-8A23-4FD0C5164D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sumos" sheetId="1" r:id="rId1"/>
    <sheet name="Hoja2" sheetId="4" state="hidden" r:id="rId2"/>
    <sheet name="Programas" sheetId="2" state="hidden" r:id="rId3"/>
    <sheet name="Hoja1" sheetId="3" state="hidden" r:id="rId4"/>
  </sheets>
  <externalReferences>
    <externalReference r:id="rId5"/>
    <externalReference r:id="rId6"/>
  </externalReferences>
  <definedNames>
    <definedName name="_xlnm.Print_Area" localSheetId="0">Consumos!$A$1:$T$44</definedName>
    <definedName name="_xlnm.Print_Area" localSheetId="2">Programas!$B$1:$X$20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M22" i="1" s="1"/>
  <c r="L22" i="1" l="1"/>
  <c r="K22" i="1"/>
  <c r="J22" i="1"/>
  <c r="S19" i="1" l="1"/>
  <c r="F19" i="1"/>
  <c r="D21" i="1" l="1"/>
  <c r="F17" i="1" l="1"/>
  <c r="F18" i="1"/>
  <c r="F20" i="1"/>
  <c r="F21" i="1"/>
  <c r="F16" i="1"/>
  <c r="E10" i="4" l="1"/>
  <c r="C10" i="4"/>
  <c r="G10" i="4" l="1"/>
  <c r="A6" i="4" l="1"/>
  <c r="A9" i="4"/>
  <c r="H22" i="1"/>
  <c r="I22" i="1"/>
  <c r="S17" i="1" l="1"/>
  <c r="S16" i="1"/>
  <c r="G22" i="1" l="1"/>
  <c r="S22" i="1" s="1"/>
  <c r="G25" i="1"/>
  <c r="R25" i="1"/>
  <c r="Q25" i="1"/>
  <c r="P25" i="1"/>
  <c r="O25" i="1"/>
  <c r="N25" i="1"/>
  <c r="M25" i="1"/>
  <c r="L25" i="1"/>
  <c r="K25" i="1"/>
  <c r="J25" i="1"/>
  <c r="I25" i="1"/>
  <c r="D22" i="1" l="1"/>
  <c r="C21" i="1"/>
  <c r="B9" i="4" s="1"/>
  <c r="B20" i="1"/>
  <c r="A8" i="4" s="1"/>
  <c r="C20" i="1"/>
  <c r="B8" i="4" s="1"/>
  <c r="C18" i="1"/>
  <c r="B6" i="4" s="1"/>
  <c r="C17" i="1"/>
  <c r="B4" i="4" s="1"/>
  <c r="C16" i="1"/>
  <c r="B3" i="4" s="1"/>
  <c r="B17" i="1"/>
  <c r="A4" i="4" s="1"/>
  <c r="B16" i="1"/>
  <c r="A3" i="4" s="1"/>
  <c r="H25" i="1" l="1"/>
  <c r="S25" i="1" s="1"/>
  <c r="M29" i="1"/>
  <c r="J29" i="1"/>
  <c r="S21" i="1"/>
  <c r="S20" i="1"/>
  <c r="S18" i="1"/>
  <c r="E22" i="1"/>
  <c r="P29" i="1" l="1"/>
  <c r="F22" i="1"/>
  <c r="G24" i="1" s="1"/>
  <c r="G29" i="1"/>
  <c r="S29" i="1"/>
  <c r="G26" i="1" l="1"/>
  <c r="M24" i="1"/>
  <c r="L24" i="1"/>
  <c r="L26" i="1" s="1"/>
  <c r="K24" i="1"/>
  <c r="K26" i="1" s="1"/>
  <c r="N24" i="1"/>
  <c r="N26" i="1" s="1"/>
  <c r="R24" i="1"/>
  <c r="R26" i="1" s="1"/>
  <c r="J24" i="1"/>
  <c r="Q24" i="1"/>
  <c r="Q26" i="1" s="1"/>
  <c r="I24" i="1"/>
  <c r="I26" i="1" s="1"/>
  <c r="P24" i="1"/>
  <c r="H24" i="1"/>
  <c r="H26" i="1" s="1"/>
  <c r="O24" i="1"/>
  <c r="O26" i="1" s="1"/>
  <c r="P15" i="2"/>
  <c r="M15" i="2"/>
  <c r="J15" i="2"/>
  <c r="G15" i="2"/>
  <c r="S24" i="1" l="1"/>
  <c r="S28" i="1" s="1"/>
  <c r="J26" i="1"/>
  <c r="J30" i="1" s="1"/>
  <c r="J28" i="1"/>
  <c r="P26" i="1"/>
  <c r="P30" i="1" s="1"/>
  <c r="P28" i="1"/>
  <c r="M26" i="1"/>
  <c r="M30" i="1" s="1"/>
  <c r="M28" i="1"/>
  <c r="G28" i="1"/>
  <c r="F14" i="2"/>
  <c r="C14" i="2"/>
  <c r="B14" i="2"/>
  <c r="F13" i="2"/>
  <c r="C13" i="2"/>
  <c r="B13" i="2"/>
  <c r="F12" i="2"/>
  <c r="V12" i="2" s="1"/>
  <c r="C12" i="2"/>
  <c r="F11" i="2"/>
  <c r="Y11" i="2" s="1"/>
  <c r="C11" i="2"/>
  <c r="B11" i="2"/>
  <c r="S26" i="1" l="1"/>
  <c r="S30" i="1" s="1"/>
  <c r="G30" i="1"/>
  <c r="F15" i="2"/>
  <c r="V14" i="2"/>
  <c r="V13" i="2"/>
  <c r="V11" i="2" l="1"/>
  <c r="S15" i="2" l="1"/>
  <c r="V15" i="2" s="1"/>
</calcChain>
</file>

<file path=xl/sharedStrings.xml><?xml version="1.0" encoding="utf-8"?>
<sst xmlns="http://schemas.openxmlformats.org/spreadsheetml/2006/main" count="118" uniqueCount="89">
  <si>
    <t>MINISTERIO DE RELACIONES EXTERIORES</t>
  </si>
  <si>
    <t>CONSEJO NACIONAL DE FRONTERAS.</t>
  </si>
  <si>
    <t>PLANIFICACION Y DESARROLLO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</si>
  <si>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</si>
  <si>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</si>
  <si>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</si>
  <si>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</si>
  <si>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</si>
  <si>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</si>
  <si>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</si>
  <si>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</si>
  <si>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</si>
  <si>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</si>
  <si>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</si>
  <si>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</si>
  <si>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</si>
  <si>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Firma</t>
  </si>
  <si>
    <t>Espensel Fragoso Furcal</t>
  </si>
  <si>
    <t>Yasser Ramirez Liriano</t>
  </si>
  <si>
    <t>Luis Maria Martinez Matos</t>
  </si>
  <si>
    <t>Ricardo Angomas Rodriguez</t>
  </si>
  <si>
    <t>Embajador, Director del C.N.F.</t>
  </si>
  <si>
    <t>Coordinador Administrativo</t>
  </si>
  <si>
    <t>Planificacion y Desarrollo</t>
  </si>
  <si>
    <t>Analista de 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</si>
  <si>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</si>
  <si>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</si>
  <si>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</si>
  <si>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</si>
  <si>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</si>
  <si>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</si>
  <si>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</si>
  <si>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</si>
  <si>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</si>
  <si>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</si>
  <si>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</si>
  <si>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</si>
  <si>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</si>
  <si>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</si>
  <si>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</si>
  <si>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</si>
  <si>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</si>
  <si>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</si>
  <si>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</si>
  <si>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</si>
  <si>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</si>
  <si>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</si>
  <si>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</si>
  <si>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</si>
  <si>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</si>
  <si>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</si>
  <si>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</si>
  <si>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</si>
  <si>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Tipos de gastos</t>
  </si>
  <si>
    <t>INFORME DE LOS BALANCES: PRESUPUESTOS SOBRE PROGRAMAS Y PROYECTOS EJECUTADOS  ACT. 02 EN 2023</t>
  </si>
  <si>
    <t>Proyectado Act: 01</t>
  </si>
  <si>
    <t>Proyectado Act: 02</t>
  </si>
  <si>
    <t>Cantidad Presupestadas por mes</t>
  </si>
  <si>
    <t>Balances (Presupuesto Vs Ejecucion)</t>
  </si>
  <si>
    <t>PLAN OPERATIVO ANUAL (POA) 2023</t>
  </si>
  <si>
    <t>EJECUTADO DURANTE EL AÑO 2023</t>
  </si>
  <si>
    <t>Total Act:  01 y  Act: 02</t>
  </si>
  <si>
    <t>Cantidades Ejecutadas por Mes</t>
  </si>
  <si>
    <t>Cantidad Presupestadas Trimestral</t>
  </si>
  <si>
    <t>Cantidades Ejecutadas Trimestral</t>
  </si>
  <si>
    <t>Balances (Presupuesto Vs Ejecucion) Trimestral</t>
  </si>
  <si>
    <t>Totales</t>
  </si>
  <si>
    <t>2.3.2.2.01</t>
  </si>
  <si>
    <t>2.3.9.4.01</t>
  </si>
  <si>
    <t>Ctas</t>
  </si>
  <si>
    <t>Reformado</t>
  </si>
  <si>
    <t>Cuenta Aux</t>
  </si>
  <si>
    <t>Descripcion de la Cuenta</t>
  </si>
  <si>
    <t>Alimentos y Bebidas</t>
  </si>
  <si>
    <t>Texto de enseñanza</t>
  </si>
  <si>
    <t>Fisico Financ</t>
  </si>
  <si>
    <t>2.2.3.1.01</t>
  </si>
  <si>
    <t xml:space="preserve">Viaticos </t>
  </si>
  <si>
    <t>Alquileres de  equipos de transporte tracción</t>
  </si>
  <si>
    <t>Acabados textiles  (banderas)</t>
  </si>
  <si>
    <t>2.3.7.1.01</t>
  </si>
  <si>
    <t>Gasolina</t>
  </si>
  <si>
    <t>Utiles destinados a actividades deportivas</t>
  </si>
  <si>
    <t>2.3.3.0.1</t>
  </si>
  <si>
    <t>Producto de papel y carton</t>
  </si>
  <si>
    <t>Sept</t>
  </si>
  <si>
    <t>Dic.</t>
  </si>
  <si>
    <t>Oct.</t>
  </si>
  <si>
    <t>Nov.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</si>
</sst>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/>
      <name val="Arial Narrow"/>
      <family val="2"/>
    </font>
    <font>
      <sz val="10"/>
      <color theme="4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3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164" fontId="7" fillId="0" borderId="9" xfId="1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4" fontId="8" fillId="0" borderId="26" xfId="0" applyNumberFormat="1" applyFont="1" applyBorder="1" applyAlignment="1">
      <alignment horizontal="center" vertical="center" wrapText="1"/>
    </xf>
    <xf numFmtId="164" fontId="7" fillId="0" borderId="26" xfId="1" applyNumberFormat="1" applyFont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4" fontId="7" fillId="4" borderId="17" xfId="0" applyNumberFormat="1" applyFont="1" applyFill="1" applyBorder="1" applyAlignment="1">
      <alignment horizontal="center" vertical="center" wrapText="1"/>
    </xf>
    <xf numFmtId="164" fontId="7" fillId="4" borderId="17" xfId="1" applyNumberFormat="1" applyFont="1" applyFill="1" applyBorder="1" applyAlignment="1">
      <alignment horizontal="center" vertical="center" wrapText="1"/>
    </xf>
    <xf numFmtId="164" fontId="7" fillId="4" borderId="17" xfId="1" applyNumberFormat="1" applyFont="1" applyFill="1" applyBorder="1" applyAlignment="1">
      <alignment vertical="center"/>
    </xf>
    <xf numFmtId="7" fontId="9" fillId="2" borderId="0" xfId="0" applyNumberFormat="1" applyFont="1" applyFill="1" applyAlignment="1">
      <alignment horizontal="left"/>
    </xf>
    <xf numFmtId="7" fontId="9" fillId="2" borderId="4" xfId="0" applyNumberFormat="1" applyFont="1" applyFill="1" applyBorder="1"/>
    <xf numFmtId="7" fontId="9" fillId="2" borderId="0" xfId="0" applyNumberFormat="1" applyFont="1" applyFill="1"/>
    <xf numFmtId="7" fontId="9" fillId="2" borderId="0" xfId="0" applyNumberFormat="1" applyFont="1" applyFill="1" applyAlignment="1">
      <alignment horizontal="center"/>
    </xf>
    <xf numFmtId="7" fontId="9" fillId="2" borderId="5" xfId="0" applyNumberFormat="1" applyFont="1" applyFill="1" applyBorder="1" applyAlignment="1">
      <alignment horizontal="center"/>
    </xf>
    <xf numFmtId="7" fontId="10" fillId="2" borderId="0" xfId="0" applyNumberFormat="1" applyFont="1" applyFill="1" applyAlignment="1">
      <alignment horizontal="left" vertical="center"/>
    </xf>
    <xf numFmtId="9" fontId="12" fillId="2" borderId="0" xfId="2" applyFont="1" applyFill="1" applyBorder="1" applyAlignment="1"/>
    <xf numFmtId="7" fontId="10" fillId="2" borderId="0" xfId="0" applyNumberFormat="1" applyFont="1" applyFill="1" applyAlignment="1">
      <alignment horizontal="center" vertical="center"/>
    </xf>
    <xf numFmtId="7" fontId="9" fillId="2" borderId="6" xfId="0" applyNumberFormat="1" applyFont="1" applyFill="1" applyBorder="1"/>
    <xf numFmtId="7" fontId="9" fillId="2" borderId="7" xfId="0" applyNumberFormat="1" applyFont="1" applyFill="1" applyBorder="1"/>
    <xf numFmtId="7" fontId="9" fillId="7" borderId="9" xfId="0" applyNumberFormat="1" applyFont="1" applyFill="1" applyBorder="1" applyAlignment="1">
      <alignment horizontal="center" vertical="center"/>
    </xf>
    <xf numFmtId="7" fontId="9" fillId="6" borderId="9" xfId="0" applyNumberFormat="1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horizontal="center" vertical="center"/>
    </xf>
    <xf numFmtId="9" fontId="10" fillId="2" borderId="4" xfId="2" applyFont="1" applyFill="1" applyBorder="1" applyAlignment="1">
      <alignment vertical="center"/>
    </xf>
    <xf numFmtId="9" fontId="10" fillId="2" borderId="0" xfId="2" applyFont="1" applyFill="1" applyBorder="1" applyAlignment="1">
      <alignment vertical="center"/>
    </xf>
    <xf numFmtId="9" fontId="10" fillId="2" borderId="5" xfId="2" applyFont="1" applyFill="1" applyBorder="1" applyAlignment="1">
      <alignment horizontal="center" vertical="center"/>
    </xf>
    <xf numFmtId="9" fontId="9" fillId="2" borderId="0" xfId="2" applyFont="1" applyFill="1" applyBorder="1" applyAlignment="1">
      <alignment horizontal="left"/>
    </xf>
    <xf numFmtId="164" fontId="9" fillId="2" borderId="9" xfId="0" applyNumberFormat="1" applyFont="1" applyFill="1" applyBorder="1" applyAlignment="1">
      <alignment horizontal="center" vertical="center" wrapText="1"/>
    </xf>
    <xf numFmtId="7" fontId="10" fillId="2" borderId="4" xfId="0" applyNumberFormat="1" applyFont="1" applyFill="1" applyBorder="1" applyAlignment="1">
      <alignment vertical="center"/>
    </xf>
    <xf numFmtId="7" fontId="10" fillId="2" borderId="7" xfId="0" applyNumberFormat="1" applyFont="1" applyFill="1" applyBorder="1" applyAlignment="1">
      <alignment vertical="center"/>
    </xf>
    <xf numFmtId="164" fontId="9" fillId="2" borderId="0" xfId="2" applyNumberFormat="1" applyFont="1" applyFill="1" applyBorder="1" applyAlignment="1">
      <alignment horizontal="center"/>
    </xf>
    <xf numFmtId="164" fontId="9" fillId="2" borderId="7" xfId="2" applyNumberFormat="1" applyFont="1" applyFill="1" applyBorder="1" applyAlignment="1">
      <alignment horizontal="center"/>
    </xf>
    <xf numFmtId="7" fontId="10" fillId="2" borderId="5" xfId="0" applyNumberFormat="1" applyFont="1" applyFill="1" applyBorder="1" applyAlignment="1">
      <alignment horizontal="center"/>
    </xf>
    <xf numFmtId="7" fontId="10" fillId="2" borderId="4" xfId="0" applyNumberFormat="1" applyFont="1" applyFill="1" applyBorder="1"/>
    <xf numFmtId="7" fontId="10" fillId="2" borderId="0" xfId="0" applyNumberFormat="1" applyFont="1" applyFill="1" applyAlignment="1">
      <alignment horizontal="center"/>
    </xf>
    <xf numFmtId="7" fontId="10" fillId="2" borderId="0" xfId="0" applyNumberFormat="1" applyFont="1" applyFill="1" applyAlignment="1">
      <alignment horizontal="left"/>
    </xf>
    <xf numFmtId="7" fontId="9" fillId="2" borderId="7" xfId="0" applyNumberFormat="1" applyFont="1" applyFill="1" applyBorder="1" applyAlignment="1">
      <alignment horizontal="center"/>
    </xf>
    <xf numFmtId="7" fontId="9" fillId="2" borderId="8" xfId="0" applyNumberFormat="1" applyFont="1" applyFill="1" applyBorder="1" applyAlignment="1">
      <alignment horizontal="center"/>
    </xf>
    <xf numFmtId="7" fontId="10" fillId="2" borderId="5" xfId="0" applyNumberFormat="1" applyFont="1" applyFill="1" applyBorder="1" applyAlignment="1">
      <alignment horizontal="center" vertical="center"/>
    </xf>
    <xf numFmtId="7" fontId="9" fillId="2" borderId="4" xfId="0" applyNumberFormat="1" applyFont="1" applyFill="1" applyBorder="1" applyAlignment="1">
      <alignment horizontal="left"/>
    </xf>
    <xf numFmtId="9" fontId="9" fillId="2" borderId="37" xfId="2" applyFont="1" applyFill="1" applyBorder="1" applyAlignment="1">
      <alignment horizontal="left"/>
    </xf>
    <xf numFmtId="7" fontId="9" fillId="2" borderId="37" xfId="0" applyNumberFormat="1" applyFont="1" applyFill="1" applyBorder="1" applyAlignment="1">
      <alignment horizontal="left"/>
    </xf>
    <xf numFmtId="7" fontId="10" fillId="2" borderId="37" xfId="0" applyNumberFormat="1" applyFont="1" applyFill="1" applyBorder="1" applyAlignment="1">
      <alignment horizontal="left"/>
    </xf>
    <xf numFmtId="7" fontId="9" fillId="2" borderId="36" xfId="0" applyNumberFormat="1" applyFont="1" applyFill="1" applyBorder="1" applyAlignment="1">
      <alignment horizontal="left"/>
    </xf>
    <xf numFmtId="9" fontId="11" fillId="2" borderId="0" xfId="2" applyFont="1" applyFill="1" applyBorder="1" applyAlignment="1">
      <alignment horizontal="center"/>
    </xf>
    <xf numFmtId="7" fontId="10" fillId="2" borderId="7" xfId="0" applyNumberFormat="1" applyFont="1" applyFill="1" applyBorder="1" applyAlignment="1">
      <alignment horizontal="center"/>
    </xf>
    <xf numFmtId="9" fontId="10" fillId="2" borderId="0" xfId="2" applyFont="1" applyFill="1" applyBorder="1" applyAlignment="1">
      <alignment horizontal="center" vertical="center"/>
    </xf>
    <xf numFmtId="7" fontId="13" fillId="2" borderId="8" xfId="0" applyNumberFormat="1" applyFont="1" applyFill="1" applyBorder="1" applyAlignment="1">
      <alignment vertical="center" wrapText="1"/>
    </xf>
    <xf numFmtId="7" fontId="14" fillId="2" borderId="30" xfId="0" applyNumberFormat="1" applyFont="1" applyFill="1" applyBorder="1" applyAlignment="1">
      <alignment horizontal="left" vertical="center"/>
    </xf>
    <xf numFmtId="39" fontId="15" fillId="8" borderId="36" xfId="0" applyNumberFormat="1" applyFont="1" applyFill="1" applyBorder="1" applyAlignment="1">
      <alignment horizontal="center" vertical="center" wrapText="1"/>
    </xf>
    <xf numFmtId="39" fontId="16" fillId="2" borderId="36" xfId="0" applyNumberFormat="1" applyFont="1" applyFill="1" applyBorder="1" applyAlignment="1">
      <alignment horizontal="center" vertical="center" wrapText="1"/>
    </xf>
    <xf numFmtId="7" fontId="16" fillId="2" borderId="36" xfId="0" applyNumberFormat="1" applyFont="1" applyFill="1" applyBorder="1" applyAlignment="1">
      <alignment horizontal="center" vertical="center"/>
    </xf>
    <xf numFmtId="7" fontId="16" fillId="2" borderId="3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8" fillId="0" borderId="9" xfId="0" applyFont="1" applyBorder="1" applyAlignment="1">
      <alignment horizontal="left"/>
    </xf>
    <xf numFmtId="164" fontId="0" fillId="0" borderId="9" xfId="0" applyNumberFormat="1" applyBorder="1" applyAlignment="1">
      <alignment horizontal="left"/>
    </xf>
    <xf numFmtId="0" fontId="0" fillId="0" borderId="0" xfId="0" applyAlignment="1">
      <alignment horizontal="left"/>
    </xf>
    <xf numFmtId="49" fontId="0" fillId="0" borderId="9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18" fillId="0" borderId="9" xfId="0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9" fillId="0" borderId="9" xfId="0" applyNumberFormat="1" applyFont="1" applyBorder="1" applyAlignment="1">
      <alignment horizontal="left"/>
    </xf>
    <xf numFmtId="164" fontId="19" fillId="0" borderId="9" xfId="0" applyNumberFormat="1" applyFont="1" applyBorder="1" applyAlignment="1">
      <alignment horizontal="left"/>
    </xf>
    <xf numFmtId="164" fontId="19" fillId="0" borderId="9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left"/>
    </xf>
    <xf numFmtId="7" fontId="21" fillId="2" borderId="0" xfId="0" applyNumberFormat="1" applyFont="1" applyFill="1" applyAlignment="1">
      <alignment horizontal="left"/>
    </xf>
    <xf numFmtId="7" fontId="13" fillId="3" borderId="31" xfId="0" applyNumberFormat="1" applyFont="1" applyFill="1" applyBorder="1" applyAlignment="1">
      <alignment vertical="center" wrapText="1"/>
    </xf>
    <xf numFmtId="7" fontId="13" fillId="3" borderId="31" xfId="0" applyNumberFormat="1" applyFont="1" applyFill="1" applyBorder="1" applyAlignment="1">
      <alignment horizontal="center" vertical="center" wrapText="1"/>
    </xf>
    <xf numFmtId="7" fontId="13" fillId="3" borderId="11" xfId="0" applyNumberFormat="1" applyFont="1" applyFill="1" applyBorder="1" applyAlignment="1">
      <alignment horizontal="center" vertical="center" wrapText="1"/>
    </xf>
    <xf numFmtId="7" fontId="13" fillId="2" borderId="31" xfId="0" applyNumberFormat="1" applyFont="1" applyFill="1" applyBorder="1" applyAlignment="1">
      <alignment horizontal="center" vertical="center" wrapText="1"/>
    </xf>
    <xf numFmtId="7" fontId="13" fillId="2" borderId="40" xfId="0" applyNumberFormat="1" applyFont="1" applyFill="1" applyBorder="1" applyAlignment="1">
      <alignment horizontal="center" vertical="center" wrapText="1"/>
    </xf>
    <xf numFmtId="7" fontId="13" fillId="9" borderId="31" xfId="0" applyNumberFormat="1" applyFont="1" applyFill="1" applyBorder="1" applyAlignment="1">
      <alignment horizontal="center" vertical="center" wrapText="1"/>
    </xf>
    <xf numFmtId="49" fontId="21" fillId="2" borderId="16" xfId="0" applyNumberFormat="1" applyFont="1" applyFill="1" applyBorder="1" applyAlignment="1">
      <alignment horizontal="left" vertical="center"/>
    </xf>
    <xf numFmtId="0" fontId="1" fillId="2" borderId="17" xfId="0" applyFont="1" applyFill="1" applyBorder="1" applyAlignment="1">
      <alignment vertical="center" wrapText="1"/>
    </xf>
    <xf numFmtId="39" fontId="1" fillId="2" borderId="17" xfId="0" applyNumberFormat="1" applyFont="1" applyFill="1" applyBorder="1" applyAlignment="1">
      <alignment horizontal="left" vertical="center" wrapText="1"/>
    </xf>
    <xf numFmtId="39" fontId="1" fillId="2" borderId="9" xfId="0" applyNumberFormat="1" applyFont="1" applyFill="1" applyBorder="1" applyAlignment="1">
      <alignment horizontal="center" vertical="center" wrapText="1"/>
    </xf>
    <xf numFmtId="39" fontId="21" fillId="2" borderId="17" xfId="0" applyNumberFormat="1" applyFont="1" applyFill="1" applyBorder="1" applyAlignment="1">
      <alignment horizontal="center" vertical="center"/>
    </xf>
    <xf numFmtId="7" fontId="21" fillId="2" borderId="17" xfId="0" applyNumberFormat="1" applyFont="1" applyFill="1" applyBorder="1" applyAlignment="1">
      <alignment horizontal="center" vertical="center"/>
    </xf>
    <xf numFmtId="7" fontId="21" fillId="2" borderId="41" xfId="0" applyNumberFormat="1" applyFont="1" applyFill="1" applyBorder="1" applyAlignment="1">
      <alignment horizontal="center" vertical="center" wrapText="1"/>
    </xf>
    <xf numFmtId="49" fontId="21" fillId="2" borderId="21" xfId="0" applyNumberFormat="1" applyFont="1" applyFill="1" applyBorder="1" applyAlignment="1">
      <alignment horizontal="left" vertical="center"/>
    </xf>
    <xf numFmtId="0" fontId="1" fillId="2" borderId="9" xfId="0" applyFont="1" applyFill="1" applyBorder="1" applyAlignment="1">
      <alignment vertical="center" wrapText="1"/>
    </xf>
    <xf numFmtId="39" fontId="1" fillId="2" borderId="9" xfId="0" applyNumberFormat="1" applyFont="1" applyFill="1" applyBorder="1" applyAlignment="1">
      <alignment horizontal="left" vertical="center" wrapText="1"/>
    </xf>
    <xf numFmtId="39" fontId="20" fillId="2" borderId="9" xfId="0" applyNumberFormat="1" applyFont="1" applyFill="1" applyBorder="1" applyAlignment="1">
      <alignment horizontal="left" vertical="center" wrapText="1"/>
    </xf>
    <xf numFmtId="39" fontId="21" fillId="2" borderId="9" xfId="0" applyNumberFormat="1" applyFont="1" applyFill="1" applyBorder="1" applyAlignment="1">
      <alignment horizontal="center" vertical="center"/>
    </xf>
    <xf numFmtId="7" fontId="21" fillId="2" borderId="9" xfId="0" applyNumberFormat="1" applyFont="1" applyFill="1" applyBorder="1" applyAlignment="1">
      <alignment horizontal="center" vertical="center"/>
    </xf>
    <xf numFmtId="7" fontId="21" fillId="2" borderId="38" xfId="0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49" fontId="21" fillId="2" borderId="25" xfId="0" applyNumberFormat="1" applyFont="1" applyFill="1" applyBorder="1" applyAlignment="1">
      <alignment horizontal="left" vertical="center"/>
    </xf>
    <xf numFmtId="0" fontId="1" fillId="2" borderId="27" xfId="0" applyFont="1" applyFill="1" applyBorder="1" applyAlignment="1">
      <alignment vertical="center" wrapText="1"/>
    </xf>
    <xf numFmtId="39" fontId="1" fillId="2" borderId="26" xfId="0" applyNumberFormat="1" applyFont="1" applyFill="1" applyBorder="1" applyAlignment="1">
      <alignment horizontal="left" vertical="center" wrapText="1"/>
    </xf>
    <xf numFmtId="39" fontId="20" fillId="2" borderId="26" xfId="0" applyNumberFormat="1" applyFont="1" applyFill="1" applyBorder="1" applyAlignment="1">
      <alignment horizontal="left" vertical="center" wrapText="1"/>
    </xf>
    <xf numFmtId="39" fontId="21" fillId="2" borderId="26" xfId="0" applyNumberFormat="1" applyFont="1" applyFill="1" applyBorder="1" applyAlignment="1">
      <alignment horizontal="center" vertical="center"/>
    </xf>
    <xf numFmtId="7" fontId="21" fillId="2" borderId="26" xfId="0" applyNumberFormat="1" applyFont="1" applyFill="1" applyBorder="1" applyAlignment="1">
      <alignment horizontal="center" vertical="center"/>
    </xf>
    <xf numFmtId="7" fontId="21" fillId="2" borderId="39" xfId="0" applyNumberFormat="1" applyFont="1" applyFill="1" applyBorder="1" applyAlignment="1">
      <alignment horizontal="center" vertical="center" wrapText="1"/>
    </xf>
    <xf numFmtId="7" fontId="9" fillId="2" borderId="23" xfId="0" applyNumberFormat="1" applyFont="1" applyFill="1" applyBorder="1" applyAlignment="1">
      <alignment horizontal="left" vertical="center" wrapText="1"/>
    </xf>
    <xf numFmtId="7" fontId="9" fillId="2" borderId="35" xfId="0" applyNumberFormat="1" applyFont="1" applyFill="1" applyBorder="1" applyAlignment="1">
      <alignment horizontal="left" vertical="center" wrapText="1"/>
    </xf>
    <xf numFmtId="164" fontId="9" fillId="2" borderId="22" xfId="0" applyNumberFormat="1" applyFont="1" applyFill="1" applyBorder="1" applyAlignment="1">
      <alignment horizontal="center" vertical="center"/>
    </xf>
    <xf numFmtId="164" fontId="9" fillId="2" borderId="23" xfId="0" applyNumberFormat="1" applyFont="1" applyFill="1" applyBorder="1" applyAlignment="1">
      <alignment horizontal="center" vertical="center"/>
    </xf>
    <xf numFmtId="164" fontId="9" fillId="2" borderId="35" xfId="0" applyNumberFormat="1" applyFont="1" applyFill="1" applyBorder="1" applyAlignment="1">
      <alignment horizontal="center" vertical="center"/>
    </xf>
    <xf numFmtId="7" fontId="10" fillId="2" borderId="0" xfId="0" applyNumberFormat="1" applyFont="1" applyFill="1" applyAlignment="1">
      <alignment horizontal="center" vertical="center"/>
    </xf>
    <xf numFmtId="7" fontId="9" fillId="2" borderId="1" xfId="0" applyNumberFormat="1" applyFont="1" applyFill="1" applyBorder="1" applyAlignment="1">
      <alignment horizontal="center"/>
    </xf>
    <xf numFmtId="7" fontId="9" fillId="2" borderId="2" xfId="0" applyNumberFormat="1" applyFont="1" applyFill="1" applyBorder="1" applyAlignment="1">
      <alignment horizontal="center"/>
    </xf>
    <xf numFmtId="7" fontId="9" fillId="2" borderId="3" xfId="0" applyNumberFormat="1" applyFont="1" applyFill="1" applyBorder="1" applyAlignment="1">
      <alignment horizontal="center"/>
    </xf>
    <xf numFmtId="7" fontId="9" fillId="2" borderId="4" xfId="0" applyNumberFormat="1" applyFont="1" applyFill="1" applyBorder="1" applyAlignment="1">
      <alignment horizontal="center"/>
    </xf>
    <xf numFmtId="7" fontId="9" fillId="2" borderId="0" xfId="0" applyNumberFormat="1" applyFont="1" applyFill="1" applyAlignment="1">
      <alignment horizontal="center"/>
    </xf>
    <xf numFmtId="7" fontId="9" fillId="2" borderId="5" xfId="0" applyNumberFormat="1" applyFont="1" applyFill="1" applyBorder="1" applyAlignment="1">
      <alignment horizontal="center"/>
    </xf>
    <xf numFmtId="7" fontId="10" fillId="2" borderId="5" xfId="0" applyNumberFormat="1" applyFont="1" applyFill="1" applyBorder="1" applyAlignment="1">
      <alignment horizontal="center" vertical="center"/>
    </xf>
    <xf numFmtId="7" fontId="10" fillId="2" borderId="0" xfId="0" applyNumberFormat="1" applyFont="1" applyFill="1" applyAlignment="1">
      <alignment horizontal="center"/>
    </xf>
    <xf numFmtId="7" fontId="9" fillId="2" borderId="23" xfId="0" applyNumberFormat="1" applyFont="1" applyFill="1" applyBorder="1" applyAlignment="1">
      <alignment horizontal="center" vertical="center" wrapText="1"/>
    </xf>
    <xf numFmtId="7" fontId="9" fillId="2" borderId="35" xfId="0" applyNumberFormat="1" applyFont="1" applyFill="1" applyBorder="1" applyAlignment="1">
      <alignment horizontal="center" vertical="center" wrapText="1"/>
    </xf>
    <xf numFmtId="7" fontId="10" fillId="6" borderId="0" xfId="0" applyNumberFormat="1" applyFont="1" applyFill="1" applyAlignment="1">
      <alignment horizontal="center"/>
    </xf>
    <xf numFmtId="7" fontId="9" fillId="7" borderId="35" xfId="0" applyNumberFormat="1" applyFont="1" applyFill="1" applyBorder="1" applyAlignment="1">
      <alignment horizontal="left" vertical="center" wrapText="1"/>
    </xf>
    <xf numFmtId="7" fontId="9" fillId="7" borderId="9" xfId="0" applyNumberFormat="1" applyFont="1" applyFill="1" applyBorder="1" applyAlignment="1">
      <alignment horizontal="left" vertical="center" wrapText="1"/>
    </xf>
    <xf numFmtId="7" fontId="9" fillId="6" borderId="35" xfId="0" applyNumberFormat="1" applyFont="1" applyFill="1" applyBorder="1" applyAlignment="1">
      <alignment horizontal="left" vertical="center" wrapText="1"/>
    </xf>
    <xf numFmtId="7" fontId="9" fillId="6" borderId="9" xfId="0" applyNumberFormat="1" applyFont="1" applyFill="1" applyBorder="1" applyAlignment="1">
      <alignment horizontal="left" vertical="center" wrapText="1"/>
    </xf>
    <xf numFmtId="7" fontId="9" fillId="6" borderId="23" xfId="0" applyNumberFormat="1" applyFont="1" applyFill="1" applyBorder="1" applyAlignment="1">
      <alignment horizontal="left" vertical="center" wrapText="1"/>
    </xf>
    <xf numFmtId="7" fontId="10" fillId="2" borderId="0" xfId="0" applyNumberFormat="1" applyFont="1" applyFill="1" applyAlignment="1">
      <alignment horizontal="left"/>
    </xf>
    <xf numFmtId="7" fontId="10" fillId="2" borderId="4" xfId="0" applyNumberFormat="1" applyFont="1" applyFill="1" applyBorder="1" applyAlignment="1">
      <alignment horizontal="center" vertical="center"/>
    </xf>
    <xf numFmtId="7" fontId="11" fillId="2" borderId="4" xfId="0" applyNumberFormat="1" applyFont="1" applyFill="1" applyBorder="1" applyAlignment="1">
      <alignment horizontal="center" vertical="center"/>
    </xf>
    <xf numFmtId="7" fontId="11" fillId="2" borderId="0" xfId="0" applyNumberFormat="1" applyFont="1" applyFill="1" applyAlignment="1">
      <alignment horizontal="center" vertical="center"/>
    </xf>
    <xf numFmtId="7" fontId="11" fillId="2" borderId="5" xfId="0" applyNumberFormat="1" applyFont="1" applyFill="1" applyBorder="1" applyAlignment="1">
      <alignment horizontal="center" vertical="center"/>
    </xf>
    <xf numFmtId="9" fontId="4" fillId="5" borderId="32" xfId="2" applyFont="1" applyFill="1" applyBorder="1" applyAlignment="1">
      <alignment horizontal="center" vertical="center" wrapText="1"/>
    </xf>
    <xf numFmtId="9" fontId="4" fillId="5" borderId="33" xfId="2" applyFont="1" applyFill="1" applyBorder="1" applyAlignment="1">
      <alignment horizontal="center" vertical="center" wrapText="1"/>
    </xf>
    <xf numFmtId="9" fontId="4" fillId="5" borderId="34" xfId="2" applyFont="1" applyFill="1" applyBorder="1" applyAlignment="1">
      <alignment horizontal="center" vertical="center" wrapText="1"/>
    </xf>
    <xf numFmtId="164" fontId="8" fillId="4" borderId="9" xfId="1" applyNumberFormat="1" applyFont="1" applyFill="1" applyBorder="1" applyAlignment="1">
      <alignment horizontal="center" vertical="center"/>
    </xf>
    <xf numFmtId="164" fontId="8" fillId="4" borderId="26" xfId="1" applyNumberFormat="1" applyFont="1" applyFill="1" applyBorder="1" applyAlignment="1">
      <alignment horizontal="center" vertical="center"/>
    </xf>
    <xf numFmtId="9" fontId="7" fillId="0" borderId="27" xfId="2" applyFont="1" applyBorder="1" applyAlignment="1">
      <alignment horizontal="center" vertical="center" wrapText="1"/>
    </xf>
    <xf numFmtId="9" fontId="7" fillId="0" borderId="28" xfId="2" applyFont="1" applyBorder="1" applyAlignment="1">
      <alignment horizontal="center" vertical="center" wrapText="1"/>
    </xf>
    <xf numFmtId="9" fontId="7" fillId="0" borderId="29" xfId="2" applyFont="1" applyBorder="1" applyAlignment="1">
      <alignment horizontal="center" vertical="center" wrapText="1"/>
    </xf>
    <xf numFmtId="164" fontId="4" fillId="4" borderId="31" xfId="1" applyNumberFormat="1" applyFont="1" applyFill="1" applyBorder="1" applyAlignment="1">
      <alignment horizontal="center" vertical="center"/>
    </xf>
    <xf numFmtId="164" fontId="8" fillId="4" borderId="22" xfId="1" applyNumberFormat="1" applyFont="1" applyFill="1" applyBorder="1" applyAlignment="1">
      <alignment horizontal="center" vertical="center"/>
    </xf>
    <xf numFmtId="164" fontId="8" fillId="4" borderId="23" xfId="1" applyNumberFormat="1" applyFont="1" applyFill="1" applyBorder="1" applyAlignment="1">
      <alignment horizontal="center" vertical="center"/>
    </xf>
    <xf numFmtId="164" fontId="8" fillId="4" borderId="35" xfId="1" applyNumberFormat="1" applyFont="1" applyFill="1" applyBorder="1" applyAlignment="1">
      <alignment horizontal="center" vertical="center"/>
    </xf>
    <xf numFmtId="9" fontId="7" fillId="0" borderId="22" xfId="2" applyFont="1" applyBorder="1" applyAlignment="1">
      <alignment horizontal="center" vertical="center" wrapText="1"/>
    </xf>
    <xf numFmtId="9" fontId="7" fillId="0" borderId="23" xfId="2" applyFont="1" applyBorder="1" applyAlignment="1">
      <alignment horizontal="center" vertical="center" wrapText="1"/>
    </xf>
    <xf numFmtId="9" fontId="7" fillId="0" borderId="24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7" fillId="4" borderId="17" xfId="1" applyNumberFormat="1" applyFont="1" applyFill="1" applyBorder="1" applyAlignment="1">
      <alignment horizontal="center" vertical="center"/>
    </xf>
    <xf numFmtId="9" fontId="7" fillId="4" borderId="18" xfId="2" applyFont="1" applyFill="1" applyBorder="1" applyAlignment="1">
      <alignment horizontal="center" vertical="center" wrapText="1"/>
    </xf>
    <xf numFmtId="9" fontId="7" fillId="4" borderId="19" xfId="2" applyFont="1" applyFill="1" applyBorder="1" applyAlignment="1">
      <alignment horizontal="center" vertical="center" wrapText="1"/>
    </xf>
    <xf numFmtId="9" fontId="7" fillId="4" borderId="20" xfId="2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1</xdr:row>
      <xdr:rowOff>104774</xdr:rowOff>
    </xdr:from>
    <xdr:to>
      <xdr:col>9</xdr:col>
      <xdr:colOff>819150</xdr:colOff>
      <xdr:row>5</xdr:row>
      <xdr:rowOff>104775</xdr:rowOff>
    </xdr:to>
    <xdr:sp macro="" textlink="">
      <xdr:nvSpPr>
        <xdr:cNvPr id="2" name="objec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820025" y="266699"/>
          <a:ext cx="666750" cy="638176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428625</xdr:colOff>
      <xdr:row>4</xdr:row>
      <xdr:rowOff>142875</xdr:rowOff>
    </xdr:from>
    <xdr:to>
      <xdr:col>18</xdr:col>
      <xdr:colOff>577967</xdr:colOff>
      <xdr:row>9</xdr:row>
      <xdr:rowOff>160083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5" y="781050"/>
          <a:ext cx="920576" cy="731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RDENADOR%20DE%20LUIS%20MARTINEZ%20ANCLADO%202021\3-%20PLANIFIFICACION%20Y%20DESARROLLO%202022\1%20MEMORIA2020%20%20PEI2024%20%20POA2021\MATERIAL%20A%20PRESENTAR%20MI%20PEI%20POA\INDICADORES%202023\Febrero\DON%20LUIS%20PRESUPUESTO%202023%20MODIFIC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CION"/>
    </sheetNames>
    <sheetDataSet>
      <sheetData sheetId="0">
        <row r="11">
          <cell r="B11" t="str">
            <v>2.2.3.1.01</v>
          </cell>
          <cell r="C11" t="str">
            <v xml:space="preserve">Viaticos </v>
          </cell>
        </row>
        <row r="12">
          <cell r="B12" t="str">
            <v>2.2.5.4.01</v>
          </cell>
          <cell r="C12" t="str">
            <v>Alquileres de  equipos de transporte tracción</v>
          </cell>
        </row>
        <row r="20">
          <cell r="C20" t="str">
            <v>Acabados textiles  (banderas)</v>
          </cell>
        </row>
        <row r="26">
          <cell r="B26" t="str">
            <v>2.3.7.1.01</v>
          </cell>
          <cell r="C26" t="str">
            <v>Gasolina</v>
          </cell>
        </row>
        <row r="29">
          <cell r="C29" t="str">
            <v>Utiles destinados a actividades deportivas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A44"/>
  <sheetViews>
    <sheetView tabSelected="1" zoomScale="70" zoomScaleNormal="70" workbookViewId="0">
      <selection activeCell="X31" sqref="X31"/>
    </sheetView>
  </sheetViews>
  <sheetFormatPr baseColWidth="10" defaultRowHeight="12.75" x14ac:dyDescent="0.2"/>
  <cols>
    <col min="1" max="1" width="2.28515625" style="25" customWidth="1"/>
    <col min="2" max="2" width="10.7109375" style="25" bestFit="1" customWidth="1"/>
    <col min="3" max="3" width="28.42578125" style="27" customWidth="1"/>
    <col min="4" max="4" width="13.140625" style="27" bestFit="1" customWidth="1"/>
    <col min="5" max="5" width="15.28515625" style="27" customWidth="1"/>
    <col min="6" max="6" width="16" style="49" bestFit="1" customWidth="1"/>
    <col min="7" max="7" width="12.85546875" style="28" customWidth="1"/>
    <col min="8" max="8" width="12.5703125" style="28" bestFit="1" customWidth="1"/>
    <col min="9" max="9" width="14.28515625" style="28" bestFit="1" customWidth="1"/>
    <col min="10" max="10" width="16.85546875" style="28" customWidth="1"/>
    <col min="11" max="11" width="14.28515625" style="28" customWidth="1"/>
    <col min="12" max="12" width="13.7109375" style="28" customWidth="1"/>
    <col min="13" max="13" width="13.85546875" style="28" bestFit="1" customWidth="1"/>
    <col min="14" max="14" width="11.7109375" style="28" bestFit="1" customWidth="1"/>
    <col min="15" max="15" width="12.140625" style="28" bestFit="1" customWidth="1"/>
    <col min="16" max="16" width="11.7109375" style="28" bestFit="1" customWidth="1"/>
    <col min="17" max="17" width="13.28515625" style="28" customWidth="1"/>
    <col min="18" max="18" width="11.7109375" style="28" bestFit="1" customWidth="1"/>
    <col min="19" max="19" width="15.42578125" style="28" bestFit="1" customWidth="1"/>
    <col min="20" max="20" width="2.7109375" style="25" customWidth="1"/>
    <col min="21" max="16384" width="11.42578125" style="25"/>
  </cols>
  <sheetData>
    <row r="2" spans="2:27" ht="12" customHeight="1" x14ac:dyDescent="0.2">
      <c r="B2" s="120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2"/>
    </row>
    <row r="3" spans="2:27" x14ac:dyDescent="0.2">
      <c r="B3" s="123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5"/>
    </row>
    <row r="4" spans="2:27" x14ac:dyDescent="0.2">
      <c r="B4" s="123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5"/>
    </row>
    <row r="5" spans="2:27" x14ac:dyDescent="0.2">
      <c r="B5" s="123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5"/>
    </row>
    <row r="6" spans="2:27" x14ac:dyDescent="0.2">
      <c r="B6" s="123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5"/>
    </row>
    <row r="7" spans="2:27" x14ac:dyDescent="0.2">
      <c r="B7" s="137" t="s">
        <v>0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26"/>
      <c r="T7" s="30"/>
      <c r="U7" s="30"/>
      <c r="V7" s="30"/>
      <c r="W7" s="30"/>
      <c r="X7" s="30"/>
      <c r="Y7" s="30"/>
      <c r="Z7" s="30"/>
      <c r="AA7" s="30"/>
    </row>
    <row r="8" spans="2:27" x14ac:dyDescent="0.2">
      <c r="B8" s="137" t="s">
        <v>1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26"/>
      <c r="T8" s="30"/>
      <c r="U8" s="30"/>
      <c r="V8" s="30"/>
      <c r="W8" s="30"/>
      <c r="X8" s="30"/>
      <c r="Y8" s="30"/>
      <c r="Z8" s="30"/>
      <c r="AA8" s="30"/>
    </row>
    <row r="9" spans="2:27" ht="5.25" customHeight="1" x14ac:dyDescent="0.2">
      <c r="B9" s="54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26"/>
      <c r="T9" s="30"/>
      <c r="U9" s="30"/>
      <c r="V9" s="30"/>
      <c r="W9" s="30"/>
      <c r="X9" s="30"/>
      <c r="Y9" s="30"/>
      <c r="Z9" s="30"/>
      <c r="AA9" s="30"/>
    </row>
    <row r="10" spans="2:27" x14ac:dyDescent="0.2">
      <c r="B10" s="137" t="s">
        <v>2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26"/>
      <c r="T10" s="30"/>
      <c r="U10" s="30"/>
      <c r="V10" s="30"/>
      <c r="W10" s="30"/>
      <c r="X10" s="30"/>
      <c r="Y10" s="30"/>
      <c r="Z10" s="30"/>
      <c r="AA10" s="30"/>
    </row>
    <row r="11" spans="2:27" x14ac:dyDescent="0.2">
      <c r="B11" s="138" t="s">
        <v>59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40"/>
      <c r="T11" s="30"/>
      <c r="U11" s="30"/>
      <c r="V11" s="30"/>
      <c r="W11" s="30"/>
      <c r="X11" s="30"/>
      <c r="Y11" s="30"/>
      <c r="Z11" s="30"/>
      <c r="AA11" s="30"/>
    </row>
    <row r="12" spans="2:27" x14ac:dyDescent="0.2">
      <c r="B12" s="137" t="s">
        <v>54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26"/>
      <c r="T12" s="30"/>
      <c r="U12" s="30"/>
      <c r="V12" s="30"/>
      <c r="W12" s="30"/>
      <c r="X12" s="30"/>
      <c r="Y12" s="30"/>
      <c r="Z12" s="30"/>
      <c r="AA12" s="30"/>
    </row>
    <row r="13" spans="2:27" x14ac:dyDescent="0.2">
      <c r="B13" s="54"/>
      <c r="C13" s="31"/>
      <c r="D13" s="31"/>
      <c r="E13" s="31"/>
      <c r="F13" s="59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53"/>
      <c r="T13" s="30"/>
      <c r="U13" s="30"/>
      <c r="V13" s="30"/>
      <c r="W13" s="30"/>
      <c r="X13" s="30"/>
      <c r="Y13" s="30"/>
      <c r="Z13" s="30"/>
      <c r="AA13" s="30"/>
    </row>
    <row r="14" spans="2:27" ht="13.5" thickBot="1" x14ac:dyDescent="0.25">
      <c r="B14" s="54"/>
      <c r="G14" s="130" t="s">
        <v>60</v>
      </c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53"/>
      <c r="T14" s="30"/>
      <c r="U14" s="30"/>
      <c r="V14" s="30"/>
      <c r="W14" s="30"/>
      <c r="X14" s="30"/>
      <c r="Y14" s="30"/>
      <c r="Z14" s="30"/>
      <c r="AA14" s="30"/>
    </row>
    <row r="15" spans="2:27" ht="33.75" thickBot="1" x14ac:dyDescent="0.25">
      <c r="B15" s="63" t="s">
        <v>69</v>
      </c>
      <c r="C15" s="85" t="s">
        <v>53</v>
      </c>
      <c r="D15" s="86" t="s">
        <v>55</v>
      </c>
      <c r="E15" s="86" t="s">
        <v>56</v>
      </c>
      <c r="F15" s="87" t="s">
        <v>61</v>
      </c>
      <c r="G15" s="88" t="s">
        <v>3</v>
      </c>
      <c r="H15" s="88" t="s">
        <v>4</v>
      </c>
      <c r="I15" s="88" t="s">
        <v>5</v>
      </c>
      <c r="J15" s="90" t="s">
        <v>6</v>
      </c>
      <c r="K15" s="90" t="s">
        <v>7</v>
      </c>
      <c r="L15" s="90" t="s">
        <v>8</v>
      </c>
      <c r="M15" s="88" t="s">
        <v>9</v>
      </c>
      <c r="N15" s="88" t="s">
        <v>10</v>
      </c>
      <c r="O15" s="88" t="s">
        <v>85</v>
      </c>
      <c r="P15" s="90" t="s">
        <v>87</v>
      </c>
      <c r="Q15" s="90" t="s">
        <v>88</v>
      </c>
      <c r="R15" s="90" t="s">
        <v>86</v>
      </c>
      <c r="S15" s="89" t="s">
        <v>15</v>
      </c>
    </row>
    <row r="16" spans="2:27" s="84" customFormat="1" ht="39" customHeight="1" x14ac:dyDescent="0.3">
      <c r="B16" s="91" t="str">
        <f>+[1]PROGRAMACION!$B$11</f>
        <v>2.2.3.1.01</v>
      </c>
      <c r="C16" s="92" t="str">
        <f>+[1]PROGRAMACION!$C$11</f>
        <v xml:space="preserve">Viaticos </v>
      </c>
      <c r="D16" s="93">
        <v>0</v>
      </c>
      <c r="E16" s="93">
        <v>1800000</v>
      </c>
      <c r="F16" s="94">
        <f>+E16+D16</f>
        <v>1800000</v>
      </c>
      <c r="G16" s="95">
        <v>0</v>
      </c>
      <c r="H16" s="95">
        <v>80550</v>
      </c>
      <c r="I16" s="96">
        <v>302600</v>
      </c>
      <c r="J16" s="96">
        <v>207500</v>
      </c>
      <c r="K16" s="96">
        <v>82300</v>
      </c>
      <c r="L16" s="96">
        <v>214450</v>
      </c>
      <c r="M16" s="96">
        <v>28900</v>
      </c>
      <c r="N16" s="96"/>
      <c r="O16" s="96"/>
      <c r="P16" s="96"/>
      <c r="Q16" s="96"/>
      <c r="R16" s="96"/>
      <c r="S16" s="97">
        <f t="shared" ref="S16:S21" si="0">SUM(G16:R16)</f>
        <v>916300</v>
      </c>
    </row>
    <row r="17" spans="2:19" s="84" customFormat="1" ht="39" customHeight="1" x14ac:dyDescent="0.3">
      <c r="B17" s="98" t="str">
        <f>+[1]PROGRAMACION!$B$12</f>
        <v>2.2.5.4.01</v>
      </c>
      <c r="C17" s="99" t="str">
        <f>+[1]PROGRAMACION!$C$12</f>
        <v>Alquileres de  equipos de transporte tracción</v>
      </c>
      <c r="D17" s="100">
        <v>0</v>
      </c>
      <c r="E17" s="101">
        <v>100000</v>
      </c>
      <c r="F17" s="94">
        <f t="shared" ref="F17:F21" si="1">+E17+D17</f>
        <v>100000</v>
      </c>
      <c r="G17" s="102">
        <v>0</v>
      </c>
      <c r="H17" s="102">
        <v>37596.92</v>
      </c>
      <c r="I17" s="103">
        <v>0</v>
      </c>
      <c r="J17" s="103">
        <v>0</v>
      </c>
      <c r="K17" s="103">
        <v>0</v>
      </c>
      <c r="L17" s="103">
        <v>0</v>
      </c>
      <c r="M17" s="103">
        <v>0</v>
      </c>
      <c r="N17" s="103"/>
      <c r="O17" s="103"/>
      <c r="P17" s="103"/>
      <c r="Q17" s="103"/>
      <c r="R17" s="103"/>
      <c r="S17" s="104">
        <f t="shared" si="0"/>
        <v>37596.92</v>
      </c>
    </row>
    <row r="18" spans="2:19" s="84" customFormat="1" ht="39" customHeight="1" x14ac:dyDescent="0.3">
      <c r="B18" s="98" t="s">
        <v>67</v>
      </c>
      <c r="C18" s="105" t="str">
        <f>+[1]PROGRAMACION!$C$20</f>
        <v>Acabados textiles  (banderas)</v>
      </c>
      <c r="D18" s="100">
        <v>0</v>
      </c>
      <c r="E18" s="101">
        <v>100000</v>
      </c>
      <c r="F18" s="94">
        <f t="shared" si="1"/>
        <v>100000</v>
      </c>
      <c r="G18" s="102">
        <v>0</v>
      </c>
      <c r="H18" s="102">
        <v>197903.7</v>
      </c>
      <c r="I18" s="103">
        <v>0</v>
      </c>
      <c r="J18" s="103">
        <v>0</v>
      </c>
      <c r="K18" s="103">
        <v>98588.5</v>
      </c>
      <c r="L18" s="103">
        <v>0</v>
      </c>
      <c r="M18" s="103">
        <v>0</v>
      </c>
      <c r="N18" s="103"/>
      <c r="O18" s="103"/>
      <c r="P18" s="103"/>
      <c r="Q18" s="103"/>
      <c r="R18" s="103"/>
      <c r="S18" s="104">
        <f t="shared" si="0"/>
        <v>296492.2</v>
      </c>
    </row>
    <row r="19" spans="2:19" s="84" customFormat="1" ht="39" customHeight="1" x14ac:dyDescent="0.3">
      <c r="B19" s="98" t="s">
        <v>83</v>
      </c>
      <c r="C19" s="99" t="s">
        <v>84</v>
      </c>
      <c r="D19" s="100">
        <v>0</v>
      </c>
      <c r="E19" s="101">
        <v>50000</v>
      </c>
      <c r="F19" s="94">
        <f t="shared" si="1"/>
        <v>50000</v>
      </c>
      <c r="G19" s="102">
        <v>0</v>
      </c>
      <c r="H19" s="102">
        <v>0</v>
      </c>
      <c r="I19" s="103">
        <v>48675</v>
      </c>
      <c r="J19" s="103">
        <v>0</v>
      </c>
      <c r="K19" s="103">
        <v>0</v>
      </c>
      <c r="L19" s="103">
        <v>0</v>
      </c>
      <c r="M19" s="103">
        <f>972.56+8496</f>
        <v>9468.56</v>
      </c>
      <c r="N19" s="103"/>
      <c r="O19" s="103"/>
      <c r="P19" s="103"/>
      <c r="Q19" s="103"/>
      <c r="R19" s="103"/>
      <c r="S19" s="104">
        <f t="shared" si="0"/>
        <v>58143.56</v>
      </c>
    </row>
    <row r="20" spans="2:19" s="84" customFormat="1" ht="39" customHeight="1" x14ac:dyDescent="0.3">
      <c r="B20" s="98" t="str">
        <f>+[1]PROGRAMACION!$B$26</f>
        <v>2.3.7.1.01</v>
      </c>
      <c r="C20" s="106" t="str">
        <f>+[1]PROGRAMACION!$C$26</f>
        <v>Gasolina</v>
      </c>
      <c r="D20" s="100">
        <v>0</v>
      </c>
      <c r="E20" s="100">
        <v>3780000</v>
      </c>
      <c r="F20" s="94">
        <f t="shared" si="1"/>
        <v>3780000</v>
      </c>
      <c r="G20" s="102">
        <v>0</v>
      </c>
      <c r="H20" s="102">
        <v>0</v>
      </c>
      <c r="I20" s="103">
        <v>945000</v>
      </c>
      <c r="J20" s="103">
        <v>315000</v>
      </c>
      <c r="K20" s="103">
        <v>315000</v>
      </c>
      <c r="L20" s="103">
        <v>315000</v>
      </c>
      <c r="M20" s="103">
        <v>315000</v>
      </c>
      <c r="N20" s="103"/>
      <c r="O20" s="103"/>
      <c r="P20" s="103"/>
      <c r="Q20" s="103"/>
      <c r="R20" s="103"/>
      <c r="S20" s="104">
        <f t="shared" si="0"/>
        <v>2205000</v>
      </c>
    </row>
    <row r="21" spans="2:19" s="84" customFormat="1" ht="39" customHeight="1" thickBot="1" x14ac:dyDescent="0.35">
      <c r="B21" s="107" t="s">
        <v>68</v>
      </c>
      <c r="C21" s="108" t="str">
        <f>+[1]PROGRAMACION!$C$29</f>
        <v>Utiles destinados a actividades deportivas</v>
      </c>
      <c r="D21" s="109">
        <f>1636577-E21</f>
        <v>836577</v>
      </c>
      <c r="E21" s="110">
        <v>800000</v>
      </c>
      <c r="F21" s="94">
        <f t="shared" si="1"/>
        <v>1636577</v>
      </c>
      <c r="G21" s="111">
        <v>0</v>
      </c>
      <c r="H21" s="111">
        <v>7316</v>
      </c>
      <c r="I21" s="112">
        <v>429172.12</v>
      </c>
      <c r="J21" s="112">
        <v>0</v>
      </c>
      <c r="K21" s="112">
        <v>119590.21</v>
      </c>
      <c r="L21" s="112">
        <v>11564</v>
      </c>
      <c r="M21" s="112">
        <v>7103.44</v>
      </c>
      <c r="N21" s="112"/>
      <c r="O21" s="112"/>
      <c r="P21" s="112"/>
      <c r="Q21" s="112"/>
      <c r="R21" s="112"/>
      <c r="S21" s="113">
        <f t="shared" si="0"/>
        <v>574745.7699999999</v>
      </c>
    </row>
    <row r="22" spans="2:19" s="50" customFormat="1" ht="17.25" customHeight="1" x14ac:dyDescent="0.2">
      <c r="B22" s="57"/>
      <c r="C22" s="62" t="s">
        <v>66</v>
      </c>
      <c r="D22" s="64">
        <f t="shared" ref="D22:I22" si="2">SUM(D16:D21)</f>
        <v>836577</v>
      </c>
      <c r="E22" s="64">
        <f t="shared" si="2"/>
        <v>6630000</v>
      </c>
      <c r="F22" s="64">
        <f t="shared" si="2"/>
        <v>7466577</v>
      </c>
      <c r="G22" s="65">
        <f t="shared" si="2"/>
        <v>0</v>
      </c>
      <c r="H22" s="66">
        <f t="shared" si="2"/>
        <v>323366.62</v>
      </c>
      <c r="I22" s="66">
        <f t="shared" si="2"/>
        <v>1725447.12</v>
      </c>
      <c r="J22" s="66">
        <f>SUM(J16:J21)</f>
        <v>522500</v>
      </c>
      <c r="K22" s="66">
        <f t="shared" ref="K22:M22" si="3">SUM(K16:K21)</f>
        <v>615478.71</v>
      </c>
      <c r="L22" s="66">
        <f t="shared" si="3"/>
        <v>541014</v>
      </c>
      <c r="M22" s="66">
        <f t="shared" si="3"/>
        <v>360472</v>
      </c>
      <c r="N22" s="66"/>
      <c r="O22" s="66"/>
      <c r="P22" s="66"/>
      <c r="Q22" s="66"/>
      <c r="R22" s="66"/>
      <c r="S22" s="67">
        <f>SUM(G22:R22)</f>
        <v>4088278.45</v>
      </c>
    </row>
    <row r="23" spans="2:19" x14ac:dyDescent="0.2">
      <c r="B23" s="56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9"/>
    </row>
    <row r="24" spans="2:19" x14ac:dyDescent="0.2">
      <c r="B24" s="56"/>
      <c r="C24" s="131" t="s">
        <v>57</v>
      </c>
      <c r="D24" s="132"/>
      <c r="E24" s="132"/>
      <c r="F24" s="132"/>
      <c r="G24" s="35">
        <f>+$F$22/12</f>
        <v>622214.75</v>
      </c>
      <c r="H24" s="35">
        <f t="shared" ref="H24:R24" si="4">+$F$22/12</f>
        <v>622214.75</v>
      </c>
      <c r="I24" s="35">
        <f t="shared" si="4"/>
        <v>622214.75</v>
      </c>
      <c r="J24" s="35">
        <f t="shared" si="4"/>
        <v>622214.75</v>
      </c>
      <c r="K24" s="35">
        <f t="shared" si="4"/>
        <v>622214.75</v>
      </c>
      <c r="L24" s="35">
        <f t="shared" si="4"/>
        <v>622214.75</v>
      </c>
      <c r="M24" s="35">
        <f t="shared" si="4"/>
        <v>622214.75</v>
      </c>
      <c r="N24" s="35">
        <f t="shared" si="4"/>
        <v>622214.75</v>
      </c>
      <c r="O24" s="35">
        <f t="shared" si="4"/>
        <v>622214.75</v>
      </c>
      <c r="P24" s="35">
        <f t="shared" si="4"/>
        <v>622214.75</v>
      </c>
      <c r="Q24" s="35">
        <f t="shared" si="4"/>
        <v>622214.75</v>
      </c>
      <c r="R24" s="35">
        <f t="shared" si="4"/>
        <v>622214.75</v>
      </c>
      <c r="S24" s="35">
        <f>+SUM(G24:R24)</f>
        <v>7466577</v>
      </c>
    </row>
    <row r="25" spans="2:19" x14ac:dyDescent="0.2">
      <c r="B25" s="56"/>
      <c r="C25" s="133" t="s">
        <v>62</v>
      </c>
      <c r="D25" s="134"/>
      <c r="E25" s="134"/>
      <c r="F25" s="134"/>
      <c r="G25" s="36">
        <f t="shared" ref="G25:R25" si="5">+SUM(G16:G21)</f>
        <v>0</v>
      </c>
      <c r="H25" s="36">
        <f t="shared" si="5"/>
        <v>323366.62</v>
      </c>
      <c r="I25" s="36">
        <f t="shared" si="5"/>
        <v>1725447.12</v>
      </c>
      <c r="J25" s="36">
        <f t="shared" si="5"/>
        <v>522500</v>
      </c>
      <c r="K25" s="36">
        <f t="shared" si="5"/>
        <v>615478.71</v>
      </c>
      <c r="L25" s="36">
        <f t="shared" si="5"/>
        <v>541014</v>
      </c>
      <c r="M25" s="36">
        <f t="shared" si="5"/>
        <v>360472</v>
      </c>
      <c r="N25" s="36">
        <f t="shared" si="5"/>
        <v>0</v>
      </c>
      <c r="O25" s="36">
        <f t="shared" si="5"/>
        <v>0</v>
      </c>
      <c r="P25" s="36">
        <f t="shared" si="5"/>
        <v>0</v>
      </c>
      <c r="Q25" s="36">
        <f t="shared" si="5"/>
        <v>0</v>
      </c>
      <c r="R25" s="36">
        <f t="shared" si="5"/>
        <v>0</v>
      </c>
      <c r="S25" s="36">
        <f>+SUM(G25:R25)</f>
        <v>4088278.45</v>
      </c>
    </row>
    <row r="26" spans="2:19" x14ac:dyDescent="0.2">
      <c r="B26" s="56"/>
      <c r="C26" s="135" t="s">
        <v>58</v>
      </c>
      <c r="D26" s="135"/>
      <c r="E26" s="135"/>
      <c r="F26" s="133"/>
      <c r="G26" s="37">
        <f>+G25-G24</f>
        <v>-622214.75</v>
      </c>
      <c r="H26" s="37">
        <f t="shared" ref="H26:R26" si="6">+H25-H24</f>
        <v>-298848.13</v>
      </c>
      <c r="I26" s="37">
        <f t="shared" si="6"/>
        <v>1103232.3700000001</v>
      </c>
      <c r="J26" s="37">
        <f t="shared" si="6"/>
        <v>-99714.75</v>
      </c>
      <c r="K26" s="37">
        <f t="shared" si="6"/>
        <v>-6736.0400000000373</v>
      </c>
      <c r="L26" s="37">
        <f t="shared" si="6"/>
        <v>-81200.75</v>
      </c>
      <c r="M26" s="37">
        <f t="shared" si="6"/>
        <v>-261742.75</v>
      </c>
      <c r="N26" s="37">
        <f t="shared" si="6"/>
        <v>-622214.75</v>
      </c>
      <c r="O26" s="37">
        <f t="shared" si="6"/>
        <v>-622214.75</v>
      </c>
      <c r="P26" s="37">
        <f t="shared" si="6"/>
        <v>-622214.75</v>
      </c>
      <c r="Q26" s="37">
        <f t="shared" si="6"/>
        <v>-622214.75</v>
      </c>
      <c r="R26" s="37">
        <f t="shared" si="6"/>
        <v>-622214.75</v>
      </c>
      <c r="S26" s="37">
        <f>+SUM(G26:R26)</f>
        <v>-3378298.55</v>
      </c>
    </row>
    <row r="27" spans="2:19" s="41" customFormat="1" x14ac:dyDescent="0.2">
      <c r="B27" s="56"/>
      <c r="C27" s="39"/>
      <c r="D27" s="39"/>
      <c r="E27" s="39"/>
      <c r="F27" s="61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40"/>
    </row>
    <row r="28" spans="2:19" s="41" customFormat="1" x14ac:dyDescent="0.2">
      <c r="B28" s="56"/>
      <c r="C28" s="114" t="s">
        <v>63</v>
      </c>
      <c r="D28" s="114"/>
      <c r="E28" s="114"/>
      <c r="F28" s="115"/>
      <c r="G28" s="116">
        <f>+SUM(G24:I24)</f>
        <v>1866644.25</v>
      </c>
      <c r="H28" s="117"/>
      <c r="I28" s="118"/>
      <c r="J28" s="116">
        <f>+SUM(J24:L24)</f>
        <v>1866644.25</v>
      </c>
      <c r="K28" s="117"/>
      <c r="L28" s="118"/>
      <c r="M28" s="116">
        <f>+SUM(M24:O24)</f>
        <v>1866644.25</v>
      </c>
      <c r="N28" s="117"/>
      <c r="O28" s="118"/>
      <c r="P28" s="116">
        <f>+SUM(P24:R24)</f>
        <v>1866644.25</v>
      </c>
      <c r="Q28" s="117"/>
      <c r="R28" s="118"/>
      <c r="S28" s="42">
        <f>+S24</f>
        <v>7466577</v>
      </c>
    </row>
    <row r="29" spans="2:19" s="41" customFormat="1" x14ac:dyDescent="0.2">
      <c r="B29" s="56"/>
      <c r="C29" s="114" t="s">
        <v>64</v>
      </c>
      <c r="D29" s="114"/>
      <c r="E29" s="114"/>
      <c r="F29" s="115"/>
      <c r="G29" s="116">
        <f>+SUM(G25:I25)</f>
        <v>2048813.7400000002</v>
      </c>
      <c r="H29" s="117"/>
      <c r="I29" s="118"/>
      <c r="J29" s="116">
        <f>+SUM(J25:L25)</f>
        <v>1678992.71</v>
      </c>
      <c r="K29" s="117"/>
      <c r="L29" s="118"/>
      <c r="M29" s="116">
        <f>+SUM(M25:O25)</f>
        <v>360472</v>
      </c>
      <c r="N29" s="117"/>
      <c r="O29" s="118"/>
      <c r="P29" s="116">
        <f>+SUM(P25:R25)</f>
        <v>0</v>
      </c>
      <c r="Q29" s="117"/>
      <c r="R29" s="118"/>
      <c r="S29" s="42">
        <f>+S25</f>
        <v>4088278.45</v>
      </c>
    </row>
    <row r="30" spans="2:19" s="41" customFormat="1" ht="16.5" customHeight="1" x14ac:dyDescent="0.2">
      <c r="B30" s="56"/>
      <c r="C30" s="114" t="s">
        <v>65</v>
      </c>
      <c r="D30" s="114"/>
      <c r="E30" s="114"/>
      <c r="F30" s="115"/>
      <c r="G30" s="116">
        <f>+SUM(G26:I26)</f>
        <v>182169.49000000011</v>
      </c>
      <c r="H30" s="117"/>
      <c r="I30" s="118"/>
      <c r="J30" s="116">
        <f>+SUM(J26:L26)</f>
        <v>-187651.54000000004</v>
      </c>
      <c r="K30" s="117"/>
      <c r="L30" s="118"/>
      <c r="M30" s="116">
        <f>+SUM(M26:O26)</f>
        <v>-1506172.25</v>
      </c>
      <c r="N30" s="117"/>
      <c r="O30" s="118"/>
      <c r="P30" s="116">
        <f>+SUM(P26:R26)</f>
        <v>-1866644.25</v>
      </c>
      <c r="Q30" s="117"/>
      <c r="R30" s="118"/>
      <c r="S30" s="42">
        <f>+S26</f>
        <v>-3378298.55</v>
      </c>
    </row>
    <row r="31" spans="2:19" s="41" customFormat="1" x14ac:dyDescent="0.2">
      <c r="B31" s="56"/>
      <c r="C31" s="38"/>
      <c r="D31" s="39"/>
      <c r="E31" s="39"/>
      <c r="F31" s="61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40"/>
    </row>
    <row r="32" spans="2:19" s="41" customFormat="1" x14ac:dyDescent="0.2">
      <c r="B32" s="56"/>
      <c r="C32" s="38"/>
      <c r="D32" s="39"/>
      <c r="E32" s="39"/>
      <c r="F32" s="61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40"/>
    </row>
    <row r="33" spans="2:19" s="41" customFormat="1" x14ac:dyDescent="0.2">
      <c r="B33" s="56"/>
      <c r="C33" s="38"/>
      <c r="D33" s="39"/>
      <c r="E33" s="39"/>
      <c r="F33" s="61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</row>
    <row r="34" spans="2:19" s="41" customFormat="1" x14ac:dyDescent="0.2">
      <c r="B34" s="56"/>
      <c r="C34" s="38"/>
      <c r="D34" s="39"/>
      <c r="E34" s="39"/>
      <c r="F34" s="61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40"/>
    </row>
    <row r="35" spans="2:19" s="41" customFormat="1" x14ac:dyDescent="0.2">
      <c r="B35" s="56"/>
      <c r="C35" s="38"/>
      <c r="D35" s="39"/>
      <c r="E35" s="39"/>
      <c r="F35" s="61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40"/>
    </row>
    <row r="36" spans="2:19" s="41" customFormat="1" x14ac:dyDescent="0.2">
      <c r="B36" s="56"/>
      <c r="C36" s="38"/>
      <c r="D36" s="39"/>
      <c r="E36" s="39"/>
      <c r="F36" s="61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40"/>
    </row>
    <row r="37" spans="2:19" s="41" customFormat="1" x14ac:dyDescent="0.2">
      <c r="B37" s="56"/>
      <c r="C37" s="38"/>
      <c r="D37" s="39"/>
      <c r="E37" s="39"/>
      <c r="F37" s="61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40"/>
    </row>
    <row r="38" spans="2:19" s="41" customFormat="1" x14ac:dyDescent="0.2">
      <c r="B38" s="55"/>
      <c r="C38" s="38"/>
      <c r="D38" s="39"/>
      <c r="E38" s="39"/>
      <c r="F38" s="61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40"/>
    </row>
    <row r="39" spans="2:19" x14ac:dyDescent="0.2">
      <c r="B39" s="56"/>
      <c r="C39" s="43"/>
      <c r="D39" s="44"/>
      <c r="E39" s="44"/>
      <c r="F39" s="32"/>
      <c r="G39" s="45"/>
      <c r="H39" s="45"/>
      <c r="I39" s="46"/>
      <c r="J39" s="46"/>
      <c r="K39" s="46"/>
      <c r="L39" s="45"/>
      <c r="M39" s="45"/>
      <c r="N39" s="46"/>
      <c r="O39" s="46"/>
      <c r="P39" s="45"/>
      <c r="Q39" s="46"/>
      <c r="R39" s="46"/>
      <c r="S39" s="47"/>
    </row>
    <row r="40" spans="2:19" x14ac:dyDescent="0.2">
      <c r="B40" s="56"/>
      <c r="C40" s="43"/>
      <c r="D40" s="119" t="s">
        <v>16</v>
      </c>
      <c r="E40" s="119"/>
      <c r="F40" s="32"/>
      <c r="G40" s="119"/>
      <c r="H40" s="119"/>
      <c r="J40" s="32" t="s">
        <v>16</v>
      </c>
      <c r="N40" s="119" t="s">
        <v>16</v>
      </c>
      <c r="O40" s="119"/>
      <c r="Q40" s="119" t="s">
        <v>16</v>
      </c>
      <c r="R40" s="119"/>
      <c r="S40" s="29"/>
    </row>
    <row r="41" spans="2:19" s="50" customFormat="1" x14ac:dyDescent="0.2">
      <c r="B41" s="57"/>
      <c r="C41" s="48"/>
      <c r="D41" s="127" t="s">
        <v>17</v>
      </c>
      <c r="E41" s="127"/>
      <c r="F41" s="49"/>
      <c r="G41" s="127"/>
      <c r="H41" s="127"/>
      <c r="I41" s="49"/>
      <c r="J41" s="49" t="s">
        <v>18</v>
      </c>
      <c r="K41" s="49"/>
      <c r="L41" s="49"/>
      <c r="M41" s="49"/>
      <c r="N41" s="127" t="s">
        <v>19</v>
      </c>
      <c r="O41" s="127"/>
      <c r="P41" s="49"/>
      <c r="Q41" s="136" t="s">
        <v>20</v>
      </c>
      <c r="R41" s="136"/>
      <c r="S41" s="47"/>
    </row>
    <row r="42" spans="2:19" x14ac:dyDescent="0.2">
      <c r="B42" s="56"/>
      <c r="C42" s="26"/>
      <c r="D42" s="124" t="s">
        <v>21</v>
      </c>
      <c r="E42" s="124"/>
      <c r="G42" s="124"/>
      <c r="H42" s="124"/>
      <c r="J42" s="28" t="s">
        <v>22</v>
      </c>
      <c r="N42" s="124" t="s">
        <v>23</v>
      </c>
      <c r="O42" s="124"/>
      <c r="Q42" s="27" t="s">
        <v>24</v>
      </c>
      <c r="R42" s="27"/>
      <c r="S42" s="29"/>
    </row>
    <row r="43" spans="2:19" x14ac:dyDescent="0.2">
      <c r="B43" s="58"/>
      <c r="C43" s="33"/>
      <c r="D43" s="34"/>
      <c r="E43" s="34"/>
      <c r="F43" s="60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2"/>
    </row>
    <row r="44" spans="2:19" ht="14.25" customHeight="1" x14ac:dyDescent="0.2"/>
  </sheetData>
  <mergeCells count="38">
    <mergeCell ref="B7:S7"/>
    <mergeCell ref="B8:S8"/>
    <mergeCell ref="B10:S10"/>
    <mergeCell ref="B11:S11"/>
    <mergeCell ref="B12:S12"/>
    <mergeCell ref="B2:S6"/>
    <mergeCell ref="C9:S9"/>
    <mergeCell ref="D40:E40"/>
    <mergeCell ref="D41:E41"/>
    <mergeCell ref="D42:E42"/>
    <mergeCell ref="C23:S23"/>
    <mergeCell ref="G14:R14"/>
    <mergeCell ref="C24:F24"/>
    <mergeCell ref="C25:F25"/>
    <mergeCell ref="C26:F26"/>
    <mergeCell ref="G41:H41"/>
    <mergeCell ref="N41:O41"/>
    <mergeCell ref="Q41:R41"/>
    <mergeCell ref="G42:H42"/>
    <mergeCell ref="N42:O42"/>
    <mergeCell ref="G40:H40"/>
    <mergeCell ref="N40:O40"/>
    <mergeCell ref="Q40:R40"/>
    <mergeCell ref="G28:I28"/>
    <mergeCell ref="J28:L28"/>
    <mergeCell ref="M28:O28"/>
    <mergeCell ref="P28:R28"/>
    <mergeCell ref="C28:F28"/>
    <mergeCell ref="P29:R29"/>
    <mergeCell ref="P30:R30"/>
    <mergeCell ref="C29:F29"/>
    <mergeCell ref="C30:F30"/>
    <mergeCell ref="G29:I29"/>
    <mergeCell ref="J29:L29"/>
    <mergeCell ref="M29:O29"/>
    <mergeCell ref="G30:I30"/>
    <mergeCell ref="J30:L30"/>
    <mergeCell ref="M30:O30"/>
  </mergeCells>
  <conditionalFormatting sqref="G39:R39">
    <cfRule type="cellIs" dxfId="0" priority="12" stopIfTrue="1" operator="lessThan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8"/>
  <sheetViews>
    <sheetView workbookViewId="0">
      <selection activeCell="G19" sqref="G19"/>
    </sheetView>
  </sheetViews>
  <sheetFormatPr baseColWidth="10" defaultRowHeight="12.75" x14ac:dyDescent="0.2"/>
  <cols>
    <col min="1" max="1" width="11.5703125" style="71" bestFit="1" customWidth="1"/>
    <col min="2" max="2" width="38.5703125" style="71" bestFit="1" customWidth="1"/>
    <col min="3" max="3" width="12.7109375" style="71" bestFit="1" customWidth="1"/>
    <col min="4" max="4" width="9.85546875" style="79" bestFit="1" customWidth="1"/>
    <col min="5" max="5" width="12.7109375" style="79" bestFit="1" customWidth="1"/>
    <col min="6" max="6" width="9.85546875" style="79" bestFit="1" customWidth="1"/>
    <col min="7" max="7" width="12.7109375" style="79" bestFit="1" customWidth="1"/>
    <col min="8" max="11" width="9.85546875" style="71" bestFit="1" customWidth="1"/>
    <col min="12" max="12" width="11.5703125" style="71" bestFit="1" customWidth="1"/>
    <col min="13" max="13" width="9.85546875" style="71" bestFit="1" customWidth="1"/>
    <col min="14" max="14" width="10.85546875" style="71" bestFit="1" customWidth="1"/>
    <col min="15" max="15" width="10.28515625" style="71" bestFit="1" customWidth="1"/>
    <col min="16" max="16384" width="11.42578125" style="71"/>
  </cols>
  <sheetData>
    <row r="1" spans="1:15" x14ac:dyDescent="0.2">
      <c r="C1" s="71" t="s">
        <v>75</v>
      </c>
      <c r="D1" s="75" t="s">
        <v>70</v>
      </c>
      <c r="E1" s="75" t="s">
        <v>70</v>
      </c>
      <c r="F1" s="75" t="s">
        <v>70</v>
      </c>
      <c r="G1" s="75" t="s">
        <v>70</v>
      </c>
      <c r="H1" s="68" t="s">
        <v>70</v>
      </c>
      <c r="I1" s="68" t="s">
        <v>70</v>
      </c>
      <c r="J1" s="68" t="s">
        <v>70</v>
      </c>
      <c r="K1" s="68" t="s">
        <v>70</v>
      </c>
      <c r="L1" s="68" t="s">
        <v>70</v>
      </c>
      <c r="M1" s="68" t="s">
        <v>70</v>
      </c>
      <c r="N1" s="68" t="s">
        <v>70</v>
      </c>
      <c r="O1" s="68" t="s">
        <v>70</v>
      </c>
    </row>
    <row r="2" spans="1:15" x14ac:dyDescent="0.2">
      <c r="A2" s="69" t="s">
        <v>71</v>
      </c>
      <c r="B2" s="69" t="s">
        <v>72</v>
      </c>
      <c r="C2" s="69"/>
      <c r="D2" s="76" t="s">
        <v>3</v>
      </c>
      <c r="E2" s="76" t="s">
        <v>4</v>
      </c>
      <c r="F2" s="76" t="s">
        <v>5</v>
      </c>
      <c r="G2" s="76" t="s">
        <v>6</v>
      </c>
      <c r="H2" s="69" t="s">
        <v>7</v>
      </c>
      <c r="I2" s="69" t="s">
        <v>8</v>
      </c>
      <c r="J2" s="69" t="s">
        <v>9</v>
      </c>
      <c r="K2" s="69" t="s">
        <v>10</v>
      </c>
      <c r="L2" s="69" t="s">
        <v>11</v>
      </c>
      <c r="M2" s="69" t="s">
        <v>12</v>
      </c>
      <c r="N2" s="69" t="s">
        <v>13</v>
      </c>
      <c r="O2" s="69" t="s">
        <v>14</v>
      </c>
    </row>
    <row r="3" spans="1:15" x14ac:dyDescent="0.2">
      <c r="A3" s="72" t="str">
        <f>+Consumos!B16</f>
        <v>2.2.3.1.01</v>
      </c>
      <c r="B3" s="72" t="str">
        <f>+Consumos!C16</f>
        <v xml:space="preserve">Viaticos </v>
      </c>
      <c r="C3" s="70">
        <v>1800000</v>
      </c>
      <c r="D3" s="77"/>
      <c r="E3" s="77">
        <v>1800000</v>
      </c>
      <c r="F3" s="77"/>
      <c r="G3" s="77">
        <v>1800000</v>
      </c>
      <c r="H3" s="70"/>
      <c r="I3" s="70"/>
      <c r="J3" s="70"/>
      <c r="K3" s="70"/>
      <c r="L3" s="70"/>
      <c r="M3" s="70"/>
      <c r="N3" s="70"/>
      <c r="O3" s="70"/>
    </row>
    <row r="4" spans="1:15" x14ac:dyDescent="0.2">
      <c r="A4" s="72" t="str">
        <f>+Consumos!B17</f>
        <v>2.2.5.4.01</v>
      </c>
      <c r="B4" s="72" t="str">
        <f>+Consumos!C17</f>
        <v>Alquileres de  equipos de transporte tracción</v>
      </c>
      <c r="C4" s="70">
        <v>200000</v>
      </c>
      <c r="D4" s="77"/>
      <c r="E4" s="77">
        <v>100000</v>
      </c>
      <c r="F4" s="77"/>
      <c r="G4" s="77">
        <v>100000</v>
      </c>
      <c r="H4" s="70"/>
      <c r="I4" s="70"/>
      <c r="J4" s="70"/>
      <c r="K4" s="70"/>
      <c r="L4" s="70"/>
      <c r="M4" s="70"/>
      <c r="N4" s="70"/>
      <c r="O4" s="70"/>
    </row>
    <row r="5" spans="1:15" x14ac:dyDescent="0.2">
      <c r="A5" s="80"/>
      <c r="B5" s="80" t="s">
        <v>73</v>
      </c>
      <c r="C5" s="81">
        <v>400000</v>
      </c>
      <c r="D5" s="82"/>
      <c r="E5" s="82"/>
      <c r="F5" s="82"/>
      <c r="G5" s="82"/>
      <c r="H5" s="70"/>
      <c r="I5" s="70"/>
      <c r="J5" s="70"/>
      <c r="K5" s="70"/>
      <c r="L5" s="70"/>
      <c r="M5" s="70"/>
      <c r="N5" s="70"/>
      <c r="O5" s="70"/>
    </row>
    <row r="6" spans="1:15" x14ac:dyDescent="0.2">
      <c r="A6" s="72" t="str">
        <f>+Consumos!B18</f>
        <v>2.3.2.2.01</v>
      </c>
      <c r="B6" s="72" t="str">
        <f>+Consumos!C18</f>
        <v>Acabados textiles  (banderas)</v>
      </c>
      <c r="C6" s="70">
        <v>200000</v>
      </c>
      <c r="D6" s="77"/>
      <c r="E6" s="77">
        <v>100000</v>
      </c>
      <c r="F6" s="77"/>
      <c r="G6" s="77">
        <v>100000</v>
      </c>
      <c r="H6" s="70"/>
      <c r="I6" s="70"/>
      <c r="J6" s="70"/>
      <c r="K6" s="70"/>
      <c r="L6" s="70"/>
      <c r="M6" s="70"/>
      <c r="N6" s="70"/>
      <c r="O6" s="70"/>
    </row>
    <row r="7" spans="1:15" x14ac:dyDescent="0.2">
      <c r="A7" s="80"/>
      <c r="B7" s="80" t="s">
        <v>74</v>
      </c>
      <c r="C7" s="81">
        <v>400000</v>
      </c>
      <c r="D7" s="82"/>
      <c r="E7" s="82"/>
      <c r="F7" s="82"/>
      <c r="G7" s="82"/>
      <c r="H7" s="70"/>
      <c r="I7" s="70"/>
      <c r="J7" s="70"/>
      <c r="K7" s="70"/>
      <c r="L7" s="70"/>
      <c r="M7" s="70"/>
      <c r="N7" s="70"/>
      <c r="O7" s="70"/>
    </row>
    <row r="8" spans="1:15" x14ac:dyDescent="0.2">
      <c r="A8" s="72" t="str">
        <f>+Consumos!B20</f>
        <v>2.3.7.1.01</v>
      </c>
      <c r="B8" s="72" t="str">
        <f>+Consumos!C20</f>
        <v>Gasolina</v>
      </c>
      <c r="C8" s="70">
        <v>3780000</v>
      </c>
      <c r="D8" s="77"/>
      <c r="E8" s="77">
        <v>3780000</v>
      </c>
      <c r="F8" s="77"/>
      <c r="G8" s="77">
        <v>3780000</v>
      </c>
      <c r="H8" s="70"/>
      <c r="I8" s="70"/>
      <c r="J8" s="70"/>
      <c r="K8" s="70"/>
      <c r="L8" s="70"/>
      <c r="M8" s="70"/>
      <c r="N8" s="70"/>
      <c r="O8" s="70"/>
    </row>
    <row r="9" spans="1:15" x14ac:dyDescent="0.2">
      <c r="A9" s="72" t="str">
        <f>+Consumos!B21</f>
        <v>2.3.9.4.01</v>
      </c>
      <c r="B9" s="72" t="str">
        <f>+Consumos!C21</f>
        <v>Utiles destinados a actividades deportivas</v>
      </c>
      <c r="C9" s="70">
        <v>800000</v>
      </c>
      <c r="D9" s="77"/>
      <c r="E9" s="77">
        <v>350000</v>
      </c>
      <c r="F9" s="77"/>
      <c r="G9" s="77">
        <v>350000</v>
      </c>
      <c r="H9" s="70"/>
      <c r="I9" s="70"/>
      <c r="J9" s="70"/>
      <c r="K9" s="70"/>
      <c r="L9" s="70"/>
      <c r="M9" s="70"/>
      <c r="N9" s="70"/>
      <c r="O9" s="70"/>
    </row>
    <row r="10" spans="1:15" x14ac:dyDescent="0.2">
      <c r="A10" s="73"/>
      <c r="C10" s="74">
        <f>SUM(C3:C9)</f>
        <v>7580000</v>
      </c>
      <c r="D10" s="78"/>
      <c r="E10" s="78">
        <f>SUM(E3:E9)</f>
        <v>6130000</v>
      </c>
      <c r="G10" s="78">
        <f>SUM(G3:G9)</f>
        <v>6130000</v>
      </c>
    </row>
    <row r="11" spans="1:15" x14ac:dyDescent="0.2">
      <c r="A11" s="73"/>
    </row>
    <row r="12" spans="1:15" x14ac:dyDescent="0.2">
      <c r="A12" s="72" t="s">
        <v>76</v>
      </c>
      <c r="B12" s="83" t="s">
        <v>77</v>
      </c>
      <c r="C12" s="70"/>
      <c r="D12" s="77"/>
      <c r="E12" s="77"/>
      <c r="F12" s="77"/>
      <c r="G12" s="77"/>
    </row>
    <row r="13" spans="1:15" x14ac:dyDescent="0.2">
      <c r="A13" s="72" t="s">
        <v>51</v>
      </c>
      <c r="B13" s="72" t="s">
        <v>78</v>
      </c>
      <c r="C13" s="70"/>
      <c r="D13" s="77"/>
      <c r="E13" s="77"/>
      <c r="F13" s="77"/>
      <c r="G13" s="77"/>
    </row>
    <row r="14" spans="1:15" x14ac:dyDescent="0.2">
      <c r="A14" s="80"/>
      <c r="B14" s="80" t="s">
        <v>73</v>
      </c>
      <c r="C14" s="81"/>
      <c r="D14" s="82"/>
      <c r="E14" s="82"/>
      <c r="F14" s="82"/>
      <c r="G14" s="82"/>
    </row>
    <row r="15" spans="1:15" x14ac:dyDescent="0.2">
      <c r="A15" s="72" t="s">
        <v>67</v>
      </c>
      <c r="B15" s="72" t="s">
        <v>79</v>
      </c>
      <c r="C15" s="70"/>
      <c r="D15" s="77"/>
      <c r="E15" s="77"/>
      <c r="F15" s="77"/>
      <c r="G15" s="77"/>
    </row>
    <row r="16" spans="1:15" x14ac:dyDescent="0.2">
      <c r="A16" s="80"/>
      <c r="B16" s="80" t="s">
        <v>74</v>
      </c>
      <c r="C16" s="81"/>
      <c r="D16" s="82"/>
      <c r="E16" s="82"/>
      <c r="F16" s="82"/>
      <c r="G16" s="82"/>
    </row>
    <row r="17" spans="1:7" x14ac:dyDescent="0.2">
      <c r="A17" s="72" t="s">
        <v>80</v>
      </c>
      <c r="B17" s="72" t="s">
        <v>81</v>
      </c>
      <c r="C17" s="70"/>
      <c r="D17" s="77"/>
      <c r="E17" s="77"/>
      <c r="F17" s="77"/>
      <c r="G17" s="77"/>
    </row>
    <row r="18" spans="1:7" x14ac:dyDescent="0.2">
      <c r="A18" s="72" t="s">
        <v>68</v>
      </c>
      <c r="B18" s="72" t="s">
        <v>82</v>
      </c>
      <c r="C18" s="70"/>
      <c r="D18" s="77"/>
      <c r="E18" s="77"/>
      <c r="F18" s="77"/>
      <c r="G18" s="7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Y15"/>
  <sheetViews>
    <sheetView topLeftCell="A2" zoomScale="60" zoomScaleNormal="60" workbookViewId="0">
      <selection activeCell="F11" sqref="F11"/>
    </sheetView>
  </sheetViews>
  <sheetFormatPr baseColWidth="10" defaultColWidth="14.28515625" defaultRowHeight="20.25" x14ac:dyDescent="0.2"/>
  <cols>
    <col min="1" max="1" width="4.42578125" style="1" customWidth="1"/>
    <col min="2" max="2" width="18" style="1" customWidth="1"/>
    <col min="3" max="3" width="60" style="1" customWidth="1"/>
    <col min="4" max="4" width="17.5703125" style="1" hidden="1" customWidth="1"/>
    <col min="5" max="5" width="20.5703125" style="1" hidden="1" customWidth="1"/>
    <col min="6" max="6" width="28.28515625" style="2" bestFit="1" customWidth="1"/>
    <col min="7" max="18" width="7.42578125" style="1" customWidth="1"/>
    <col min="19" max="19" width="8.140625" style="1" customWidth="1"/>
    <col min="20" max="20" width="7" style="1" customWidth="1"/>
    <col min="21" max="21" width="4" style="1" customWidth="1"/>
    <col min="22" max="22" width="8.140625" style="1" customWidth="1"/>
    <col min="23" max="23" width="5.5703125" style="1" customWidth="1"/>
    <col min="24" max="24" width="4" style="1" customWidth="1"/>
    <col min="25" max="25" width="49.5703125" style="1" customWidth="1"/>
    <col min="26" max="16384" width="14.28515625" style="1"/>
  </cols>
  <sheetData>
    <row r="1" spans="2:25" ht="85.5" customHeight="1" x14ac:dyDescent="0.2"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</row>
    <row r="2" spans="2:25" ht="34.5" customHeight="1" x14ac:dyDescent="0.2">
      <c r="B2" s="157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</row>
    <row r="3" spans="2:25" ht="34.5" customHeight="1" x14ac:dyDescent="0.2">
      <c r="B3" s="157" t="s">
        <v>25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</row>
    <row r="4" spans="2:25" ht="34.5" customHeight="1" x14ac:dyDescent="0.2">
      <c r="B4" s="156" t="s">
        <v>26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</row>
    <row r="5" spans="2:25" ht="34.5" customHeight="1" x14ac:dyDescent="0.2">
      <c r="B5" s="158" t="s">
        <v>27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</row>
    <row r="6" spans="2:25" ht="34.5" customHeight="1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2:25" ht="34.5" customHeight="1" x14ac:dyDescent="0.2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2:25" ht="21" thickBot="1" x14ac:dyDescent="0.25"/>
    <row r="9" spans="2:25" ht="21" thickBot="1" x14ac:dyDescent="0.25">
      <c r="G9" s="3" t="s">
        <v>28</v>
      </c>
      <c r="H9" s="4" t="s">
        <v>29</v>
      </c>
      <c r="I9" s="5" t="s">
        <v>30</v>
      </c>
      <c r="J9" s="3" t="s">
        <v>31</v>
      </c>
      <c r="K9" s="4" t="s">
        <v>32</v>
      </c>
      <c r="L9" s="5" t="s">
        <v>33</v>
      </c>
      <c r="M9" s="3" t="s">
        <v>34</v>
      </c>
      <c r="N9" s="4" t="s">
        <v>35</v>
      </c>
      <c r="O9" s="5" t="s">
        <v>36</v>
      </c>
      <c r="P9" s="3" t="s">
        <v>37</v>
      </c>
      <c r="Q9" s="4" t="s">
        <v>38</v>
      </c>
      <c r="R9" s="5" t="s">
        <v>39</v>
      </c>
      <c r="S9" s="159" t="s">
        <v>40</v>
      </c>
      <c r="T9" s="160"/>
      <c r="U9" s="161"/>
      <c r="V9" s="159" t="s">
        <v>41</v>
      </c>
      <c r="W9" s="160"/>
      <c r="X9" s="161"/>
    </row>
    <row r="10" spans="2:25" ht="69.75" customHeight="1" x14ac:dyDescent="0.2">
      <c r="B10" s="20" t="s">
        <v>42</v>
      </c>
      <c r="C10" s="21" t="s">
        <v>43</v>
      </c>
      <c r="D10" s="22" t="s">
        <v>44</v>
      </c>
      <c r="E10" s="22" t="s">
        <v>45</v>
      </c>
      <c r="F10" s="23" t="s">
        <v>52</v>
      </c>
      <c r="G10" s="162" t="s">
        <v>46</v>
      </c>
      <c r="H10" s="162"/>
      <c r="I10" s="162"/>
      <c r="J10" s="162" t="s">
        <v>47</v>
      </c>
      <c r="K10" s="162"/>
      <c r="L10" s="162"/>
      <c r="M10" s="162" t="s">
        <v>48</v>
      </c>
      <c r="N10" s="162"/>
      <c r="O10" s="162"/>
      <c r="P10" s="162" t="s">
        <v>49</v>
      </c>
      <c r="Q10" s="162"/>
      <c r="R10" s="162"/>
      <c r="S10" s="24" t="s">
        <v>40</v>
      </c>
      <c r="T10" s="24"/>
      <c r="U10" s="24"/>
      <c r="V10" s="163" t="s">
        <v>50</v>
      </c>
      <c r="W10" s="164"/>
      <c r="X10" s="165"/>
    </row>
    <row r="11" spans="2:25" s="7" customFormat="1" ht="25.5" x14ac:dyDescent="0.2">
      <c r="B11" s="12" t="str">
        <f>+'[2]SIN DEFICIT'!$B$21</f>
        <v>2.2.3.1.01</v>
      </c>
      <c r="C11" s="13" t="str">
        <f>+'[2]SIN DEFICIT'!$C$21</f>
        <v>Viáticos Dentro del País</v>
      </c>
      <c r="D11" s="14">
        <v>1800000</v>
      </c>
      <c r="E11" s="14">
        <v>0</v>
      </c>
      <c r="F11" s="15">
        <f>+'[2]SIN DEFICIT'!$P$21</f>
        <v>1800000</v>
      </c>
      <c r="G11" s="150"/>
      <c r="H11" s="151"/>
      <c r="I11" s="152"/>
      <c r="J11" s="150"/>
      <c r="K11" s="151"/>
      <c r="L11" s="152"/>
      <c r="M11" s="150"/>
      <c r="N11" s="151"/>
      <c r="O11" s="152"/>
      <c r="P11" s="150"/>
      <c r="Q11" s="151"/>
      <c r="R11" s="152"/>
      <c r="S11" s="144"/>
      <c r="T11" s="144"/>
      <c r="U11" s="144"/>
      <c r="V11" s="153">
        <f>+S11/F11</f>
        <v>0</v>
      </c>
      <c r="W11" s="154"/>
      <c r="X11" s="155"/>
      <c r="Y11" s="7">
        <f>+F11/12</f>
        <v>150000</v>
      </c>
    </row>
    <row r="12" spans="2:25" s="7" customFormat="1" ht="51" x14ac:dyDescent="0.2">
      <c r="B12" s="12" t="s">
        <v>51</v>
      </c>
      <c r="C12" s="13" t="str">
        <f>+'[2]SIN DEFICIT'!$C$22</f>
        <v>Alquileres de  equipos de transporte tracción</v>
      </c>
      <c r="D12" s="14">
        <v>1800000</v>
      </c>
      <c r="E12" s="14">
        <v>0</v>
      </c>
      <c r="F12" s="15">
        <f>+'[2]SIN DEFICIT'!$P$22</f>
        <v>200000</v>
      </c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53">
        <f>+S12/F12</f>
        <v>0</v>
      </c>
      <c r="W12" s="154"/>
      <c r="X12" s="155"/>
    </row>
    <row r="13" spans="2:25" s="7" customFormat="1" ht="25.5" x14ac:dyDescent="0.2">
      <c r="B13" s="12" t="str">
        <f>+'[2]SIN DEFICIT'!$B$31</f>
        <v>2.3.7.1.01</v>
      </c>
      <c r="C13" s="13" t="str">
        <f>+'[2]SIN DEFICIT'!$C$31</f>
        <v>Gasolina</v>
      </c>
      <c r="D13" s="14">
        <v>0</v>
      </c>
      <c r="E13" s="14">
        <v>280000</v>
      </c>
      <c r="F13" s="15">
        <f>+'[2]SIN DEFICIT'!$P$31</f>
        <v>3780000</v>
      </c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53">
        <f>+S13/F13</f>
        <v>0</v>
      </c>
      <c r="W13" s="154"/>
      <c r="X13" s="155"/>
      <c r="Y13" s="8"/>
    </row>
    <row r="14" spans="2:25" s="7" customFormat="1" ht="26.25" thickBot="1" x14ac:dyDescent="0.25">
      <c r="B14" s="16" t="str">
        <f>+'[2]SIN DEFICIT'!$B$34</f>
        <v>2.3.9.9.01</v>
      </c>
      <c r="C14" s="17" t="str">
        <f>+'[2]SIN DEFICIT'!$C$34</f>
        <v>Productos y utiles varios</v>
      </c>
      <c r="D14" s="18">
        <v>2493464</v>
      </c>
      <c r="E14" s="18">
        <v>-1707502.32</v>
      </c>
      <c r="F14" s="19">
        <f>+'[2]SIN DEFICIT'!$P$34</f>
        <v>420000</v>
      </c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5"/>
      <c r="T14" s="145"/>
      <c r="U14" s="145"/>
      <c r="V14" s="146">
        <f>+S14/F14</f>
        <v>0</v>
      </c>
      <c r="W14" s="147"/>
      <c r="X14" s="148"/>
      <c r="Y14" s="8"/>
    </row>
    <row r="15" spans="2:25" s="6" customFormat="1" ht="24" thickBot="1" x14ac:dyDescent="0.25">
      <c r="B15" s="9"/>
      <c r="C15" s="9"/>
      <c r="D15" s="9"/>
      <c r="E15" s="9"/>
      <c r="F15" s="10">
        <f>SUM(F11:F14)</f>
        <v>6200000</v>
      </c>
      <c r="G15" s="149">
        <f>SUM(G11:G14)</f>
        <v>0</v>
      </c>
      <c r="H15" s="149"/>
      <c r="I15" s="149"/>
      <c r="J15" s="149">
        <f>SUM(J11:J14)</f>
        <v>0</v>
      </c>
      <c r="K15" s="149"/>
      <c r="L15" s="149"/>
      <c r="M15" s="149">
        <f>SUM(M11:M14)</f>
        <v>0</v>
      </c>
      <c r="N15" s="149"/>
      <c r="O15" s="149"/>
      <c r="P15" s="149">
        <f>SUM(P11:P14)</f>
        <v>0</v>
      </c>
      <c r="Q15" s="149"/>
      <c r="R15" s="149"/>
      <c r="S15" s="149">
        <f>SUM(S11:S14)</f>
        <v>0</v>
      </c>
      <c r="T15" s="149"/>
      <c r="U15" s="149"/>
      <c r="V15" s="141">
        <f>+S15/F15</f>
        <v>0</v>
      </c>
      <c r="W15" s="142"/>
      <c r="X15" s="143"/>
    </row>
  </sheetData>
  <mergeCells count="42"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  <mergeCell ref="B1:X1"/>
    <mergeCell ref="B2:X2"/>
    <mergeCell ref="B3:X3"/>
    <mergeCell ref="B4:X4"/>
    <mergeCell ref="B5:X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="70" zoomScaleNormal="70" workbookViewId="0">
      <selection activeCell="V9" sqref="V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Consumos</vt:lpstr>
      <vt:lpstr>Hoja2</vt:lpstr>
      <vt:lpstr>Programas</vt:lpstr>
      <vt:lpstr>Hoja1</vt:lpstr>
      <vt:lpstr>Consumos!Área_de_impresión</vt:lpstr>
      <vt:lpstr>Programas!Área_de_impresión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Alsiwin Alfonso Ruiz Suero</cp:lastModifiedBy>
  <cp:lastPrinted>2023-08-31T18:07:16Z</cp:lastPrinted>
  <dcterms:created xsi:type="dcterms:W3CDTF">2022-02-07T17:19:53Z</dcterms:created>
  <dcterms:modified xsi:type="dcterms:W3CDTF">2023-08-31T18:09:07Z</dcterms:modified>
</cp:coreProperties>
</file>