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CACION Y DESARROLLO 2022\1.-INDICADORES 2023\Junio  2023\"/>
    </mc:Choice>
  </mc:AlternateContent>
  <bookViews>
    <workbookView xWindow="0" yWindow="0" windowWidth="20490" windowHeight="7155"/>
  </bookViews>
  <sheets>
    <sheet name="Consumos" sheetId="1" r:id="rId1"/>
    <sheet name="Hoja2" sheetId="4" r:id="rId2"/>
    <sheet name="Programas" sheetId="2" state="hidden" r:id="rId3"/>
    <sheet name="Hoja1" sheetId="3" state="hidden" r:id="rId4"/>
  </sheets>
  <externalReferences>
    <externalReference r:id="rId5"/>
    <externalReference r:id="rId6"/>
  </externalReferences>
  <definedNames>
    <definedName name="_xlnm.Print_Area" localSheetId="0">Consumos!$A$1:$R$44</definedName>
    <definedName name="_xlnm.Print_Area" localSheetId="2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J22" i="1"/>
  <c r="I22" i="1"/>
  <c r="R19" i="1" l="1"/>
  <c r="E19" i="1"/>
  <c r="C21" i="1" l="1"/>
  <c r="E17" i="1" l="1"/>
  <c r="E18" i="1"/>
  <c r="E20" i="1"/>
  <c r="E21" i="1"/>
  <c r="E16" i="1"/>
  <c r="E10" i="4" l="1"/>
  <c r="C10" i="4"/>
  <c r="G10" i="4" l="1"/>
  <c r="A6" i="4" l="1"/>
  <c r="A9" i="4"/>
  <c r="G22" i="1"/>
  <c r="H22" i="1"/>
  <c r="R17" i="1" l="1"/>
  <c r="R16" i="1"/>
  <c r="F22" i="1" l="1"/>
  <c r="R22" i="1" s="1"/>
  <c r="F25" i="1"/>
  <c r="Q25" i="1"/>
  <c r="P25" i="1"/>
  <c r="O25" i="1"/>
  <c r="N25" i="1"/>
  <c r="M25" i="1"/>
  <c r="L25" i="1"/>
  <c r="K25" i="1"/>
  <c r="J25" i="1"/>
  <c r="I25" i="1"/>
  <c r="H25" i="1"/>
  <c r="C22" i="1" l="1"/>
  <c r="B21" i="1"/>
  <c r="B9" i="4" s="1"/>
  <c r="A20" i="1"/>
  <c r="A8" i="4" s="1"/>
  <c r="B20" i="1"/>
  <c r="B8" i="4" s="1"/>
  <c r="B18" i="1"/>
  <c r="B6" i="4" s="1"/>
  <c r="B17" i="1"/>
  <c r="B4" i="4" s="1"/>
  <c r="B16" i="1"/>
  <c r="B3" i="4" s="1"/>
  <c r="A17" i="1"/>
  <c r="A4" i="4" s="1"/>
  <c r="A16" i="1"/>
  <c r="A3" i="4" s="1"/>
  <c r="G25" i="1" l="1"/>
  <c r="R25" i="1" s="1"/>
  <c r="L29" i="1"/>
  <c r="I29" i="1"/>
  <c r="R21" i="1"/>
  <c r="R20" i="1"/>
  <c r="R18" i="1"/>
  <c r="D22" i="1"/>
  <c r="O29" i="1" l="1"/>
  <c r="E22" i="1"/>
  <c r="F24" i="1" s="1"/>
  <c r="F29" i="1"/>
  <c r="R29" i="1"/>
  <c r="F26" i="1" l="1"/>
  <c r="L24" i="1"/>
  <c r="K24" i="1"/>
  <c r="K26" i="1" s="1"/>
  <c r="J24" i="1"/>
  <c r="J26" i="1" s="1"/>
  <c r="M24" i="1"/>
  <c r="M26" i="1" s="1"/>
  <c r="Q24" i="1"/>
  <c r="Q26" i="1" s="1"/>
  <c r="I24" i="1"/>
  <c r="P24" i="1"/>
  <c r="P26" i="1" s="1"/>
  <c r="H24" i="1"/>
  <c r="H26" i="1" s="1"/>
  <c r="O24" i="1"/>
  <c r="G24" i="1"/>
  <c r="G26" i="1" s="1"/>
  <c r="N24" i="1"/>
  <c r="N26" i="1" s="1"/>
  <c r="P15" i="2"/>
  <c r="M15" i="2"/>
  <c r="J15" i="2"/>
  <c r="G15" i="2"/>
  <c r="R24" i="1" l="1"/>
  <c r="R28" i="1" s="1"/>
  <c r="I26" i="1"/>
  <c r="I30" i="1" s="1"/>
  <c r="I28" i="1"/>
  <c r="O26" i="1"/>
  <c r="O30" i="1" s="1"/>
  <c r="O28" i="1"/>
  <c r="L26" i="1"/>
  <c r="L30" i="1" s="1"/>
  <c r="L28" i="1"/>
  <c r="F28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R26" i="1" l="1"/>
  <c r="R30" i="1" s="1"/>
  <c r="F30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<sst xmlns="http://schemas.openxmlformats.org/spreadsheetml/2006/main" count="118" uniqueCount="85">
  <si>
    <t>MINISTERIO DE RELACIONES EXTERIORES</t>
  </si>
  <si>
    <t>CONSEJO NACIONAL DE FRONTERAS.</t>
  </si>
  <si>
    <t>PLANIFICACION Y DESARROLLO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</si>
  <si>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</si>
  <si>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</si>
  <si>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</si>
  <si>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</si>
  <si>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</si>
  <si>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</si>
  <si>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</si>
  <si>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</si>
  <si>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</si>
  <si>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</si>
  <si>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</si>
  <si>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</si>
  <si>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</si>
  <si>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</si>
  <si>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</si>
  <si>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</si>
  <si>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</si>
  <si>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</si>
  <si>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</si>
  <si>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</si>
  <si>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</si>
  <si>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</si>
  <si>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</si>
  <si>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</si>
  <si>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</si>
  <si>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</si>
  <si>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</si>
  <si>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</si>
  <si>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</si>
  <si>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</si>
  <si>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</si>
  <si>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</si>
  <si>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</si>
  <si>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</si>
  <si>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</si>
  <si>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</si>
  <si>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</si>
  <si>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</si>
  <si>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</si>
  <si>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</si>
  <si>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</si>
  <si>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</si>
  <si>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</si>
  <si>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</si>
  <si>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</si>
  <si>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</si>
  <si>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</si>
  <si>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</si>
  <si>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</si>
  <si>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</si>
  <si>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Tipos de gastos</t>
  </si>
  <si>
    <t>INFORME DE LOS BALANCES: PRESUPUESTOS SOBRE PROGRAMAS Y PROYECTOS EJECUTADOS  ACT. 02 EN 2023</t>
  </si>
  <si>
    <t>Proyectado Act: 01</t>
  </si>
  <si>
    <t>Proyectado Act: 02</t>
  </si>
  <si>
    <t>Cantidad Presupestadas por mes</t>
  </si>
  <si>
    <t>Balances (Presupuesto Vs Ejecucion)</t>
  </si>
  <si>
    <t>PLAN OPERATIVO ANUAL (POA) 2023</t>
  </si>
  <si>
    <t>EJECUTADO DURANTE EL AÑO 2023</t>
  </si>
  <si>
    <t>Total Act:  01 y  Act: 02</t>
  </si>
  <si>
    <t>Cantidades Ejecutadas por Mes</t>
  </si>
  <si>
    <t>Cantidad Presupestadas Trimestral</t>
  </si>
  <si>
    <t>Cantidades Ejecutadas Trimestral</t>
  </si>
  <si>
    <t>Balances (Presupuesto Vs Ejecucion) Trimestral</t>
  </si>
  <si>
    <t>Totales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</si>
  <si>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</si>
  <si>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</si>
  <si>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</si>
  <si>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</si>
  <si>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</si>
  <si>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</si>
  <si>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</si>
  <si>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</si>
  <si>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</si>
  <si>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</si>
  <si>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</si>
  <si>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</si>
  <si>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</si>
  <si>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</si>
  <si>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</si>
  <si>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</si>
  <si>
    <t>2.3.3.0.1</t>
  </si>
  <si>
    <t>Producto de papel y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</si>
</sst>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/>
      <name val="Arial Narrow"/>
      <family val="2"/>
    </font>
    <font>
      <sz val="10"/>
      <color theme="4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164" fontId="7" fillId="0" borderId="26" xfId="1" applyNumberFormat="1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4" fontId="7" fillId="4" borderId="17" xfId="0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vertical="center"/>
    </xf>
    <xf numFmtId="7" fontId="9" fillId="2" borderId="0" xfId="0" applyNumberFormat="1" applyFont="1" applyFill="1" applyBorder="1" applyAlignment="1">
      <alignment horizontal="left"/>
    </xf>
    <xf numFmtId="7" fontId="9" fillId="2" borderId="4" xfId="0" applyNumberFormat="1" applyFont="1" applyFill="1" applyBorder="1" applyAlignment="1"/>
    <xf numFmtId="7" fontId="9" fillId="2" borderId="0" xfId="0" applyNumberFormat="1" applyFont="1" applyFill="1" applyBorder="1" applyAlignment="1"/>
    <xf numFmtId="7" fontId="9" fillId="2" borderId="0" xfId="0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left" vertical="center"/>
    </xf>
    <xf numFmtId="9" fontId="12" fillId="2" borderId="0" xfId="2" applyFont="1" applyFill="1" applyBorder="1" applyAlignment="1"/>
    <xf numFmtId="7" fontId="10" fillId="2" borderId="0" xfId="0" applyNumberFormat="1" applyFont="1" applyFill="1" applyBorder="1" applyAlignment="1">
      <alignment horizontal="center" vertical="center"/>
    </xf>
    <xf numFmtId="7" fontId="9" fillId="2" borderId="6" xfId="0" applyNumberFormat="1" applyFont="1" applyFill="1" applyBorder="1" applyAlignment="1"/>
    <xf numFmtId="7" fontId="9" fillId="2" borderId="7" xfId="0" applyNumberFormat="1" applyFont="1" applyFill="1" applyBorder="1" applyAlignment="1"/>
    <xf numFmtId="7" fontId="9" fillId="7" borderId="9" xfId="0" applyNumberFormat="1" applyFont="1" applyFill="1" applyBorder="1" applyAlignment="1">
      <alignment horizontal="center" vertical="center"/>
    </xf>
    <xf numFmtId="7" fontId="9" fillId="6" borderId="9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9" fontId="10" fillId="2" borderId="4" xfId="2" applyFont="1" applyFill="1" applyBorder="1" applyAlignment="1">
      <alignment vertical="center"/>
    </xf>
    <xf numFmtId="9" fontId="10" fillId="2" borderId="0" xfId="2" applyFont="1" applyFill="1" applyBorder="1" applyAlignment="1">
      <alignment vertical="center"/>
    </xf>
    <xf numFmtId="9" fontId="10" fillId="2" borderId="5" xfId="2" applyFont="1" applyFill="1" applyBorder="1" applyAlignment="1">
      <alignment horizontal="center" vertical="center"/>
    </xf>
    <xf numFmtId="9" fontId="9" fillId="2" borderId="0" xfId="2" applyFont="1" applyFill="1" applyBorder="1" applyAlignment="1">
      <alignment horizontal="left"/>
    </xf>
    <xf numFmtId="164" fontId="9" fillId="2" borderId="9" xfId="0" applyNumberFormat="1" applyFont="1" applyFill="1" applyBorder="1" applyAlignment="1">
      <alignment horizontal="center" vertical="center" wrapText="1"/>
    </xf>
    <xf numFmtId="7" fontId="10" fillId="2" borderId="4" xfId="0" applyNumberFormat="1" applyFont="1" applyFill="1" applyBorder="1" applyAlignment="1">
      <alignment vertical="center"/>
    </xf>
    <xf numFmtId="7" fontId="10" fillId="2" borderId="7" xfId="0" applyNumberFormat="1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horizontal="center"/>
    </xf>
    <xf numFmtId="164" fontId="9" fillId="2" borderId="7" xfId="2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/>
    </xf>
    <xf numFmtId="7" fontId="10" fillId="2" borderId="4" xfId="0" applyNumberFormat="1" applyFont="1" applyFill="1" applyBorder="1" applyAlignment="1"/>
    <xf numFmtId="7" fontId="10" fillId="2" borderId="0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left"/>
    </xf>
    <xf numFmtId="7" fontId="9" fillId="2" borderId="7" xfId="0" applyNumberFormat="1" applyFont="1" applyFill="1" applyBorder="1" applyAlignment="1">
      <alignment horizontal="center"/>
    </xf>
    <xf numFmtId="7" fontId="9" fillId="2" borderId="8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center" vertical="center"/>
    </xf>
    <xf numFmtId="7" fontId="10" fillId="2" borderId="5" xfId="0" applyNumberFormat="1" applyFont="1" applyFill="1" applyBorder="1" applyAlignment="1">
      <alignment horizontal="center" vertical="center"/>
    </xf>
    <xf numFmtId="7" fontId="9" fillId="2" borderId="4" xfId="0" applyNumberFormat="1" applyFont="1" applyFill="1" applyBorder="1" applyAlignment="1">
      <alignment horizontal="left"/>
    </xf>
    <xf numFmtId="9" fontId="9" fillId="2" borderId="37" xfId="2" applyFont="1" applyFill="1" applyBorder="1" applyAlignment="1">
      <alignment horizontal="left"/>
    </xf>
    <xf numFmtId="7" fontId="9" fillId="2" borderId="37" xfId="0" applyNumberFormat="1" applyFont="1" applyFill="1" applyBorder="1" applyAlignment="1">
      <alignment horizontal="left"/>
    </xf>
    <xf numFmtId="7" fontId="10" fillId="2" borderId="37" xfId="0" applyNumberFormat="1" applyFont="1" applyFill="1" applyBorder="1" applyAlignment="1">
      <alignment horizontal="left"/>
    </xf>
    <xf numFmtId="7" fontId="9" fillId="2" borderId="36" xfId="0" applyNumberFormat="1" applyFont="1" applyFill="1" applyBorder="1" applyAlignment="1">
      <alignment horizontal="left"/>
    </xf>
    <xf numFmtId="7" fontId="10" fillId="2" borderId="0" xfId="0" applyNumberFormat="1" applyFont="1" applyFill="1" applyBorder="1" applyAlignment="1">
      <alignment horizontal="center" vertical="center"/>
    </xf>
    <xf numFmtId="7" fontId="10" fillId="2" borderId="5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Border="1" applyAlignment="1">
      <alignment horizontal="center"/>
    </xf>
    <xf numFmtId="9" fontId="11" fillId="2" borderId="0" xfId="2" applyFont="1" applyFill="1" applyBorder="1" applyAlignment="1">
      <alignment horizontal="center"/>
    </xf>
    <xf numFmtId="7" fontId="10" fillId="2" borderId="7" xfId="0" applyNumberFormat="1" applyFont="1" applyFill="1" applyBorder="1" applyAlignment="1">
      <alignment horizontal="center"/>
    </xf>
    <xf numFmtId="9" fontId="10" fillId="2" borderId="0" xfId="2" applyFont="1" applyFill="1" applyBorder="1" applyAlignment="1">
      <alignment horizontal="center" vertical="center"/>
    </xf>
    <xf numFmtId="7" fontId="13" fillId="2" borderId="8" xfId="0" applyNumberFormat="1" applyFont="1" applyFill="1" applyBorder="1" applyAlignment="1">
      <alignment vertical="center" wrapText="1"/>
    </xf>
    <xf numFmtId="7" fontId="14" fillId="2" borderId="30" xfId="0" applyNumberFormat="1" applyFont="1" applyFill="1" applyBorder="1" applyAlignment="1">
      <alignment horizontal="left" vertical="center"/>
    </xf>
    <xf numFmtId="39" fontId="15" fillId="8" borderId="36" xfId="0" applyNumberFormat="1" applyFont="1" applyFill="1" applyBorder="1" applyAlignment="1">
      <alignment horizontal="center" vertical="center" wrapText="1"/>
    </xf>
    <xf numFmtId="39" fontId="16" fillId="2" borderId="36" xfId="0" applyNumberFormat="1" applyFont="1" applyFill="1" applyBorder="1" applyAlignment="1">
      <alignment horizontal="center" vertical="center" wrapText="1"/>
    </xf>
    <xf numFmtId="7" fontId="16" fillId="2" borderId="36" xfId="0" applyNumberFormat="1" applyFont="1" applyFill="1" applyBorder="1" applyAlignment="1">
      <alignment horizontal="center" vertical="center"/>
    </xf>
    <xf numFmtId="7" fontId="16" fillId="2" borderId="36" xfId="0" applyNumberFormat="1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8" fillId="0" borderId="9" xfId="0" applyFont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0" borderId="9" xfId="0" applyNumberFormat="1" applyFont="1" applyBorder="1" applyAlignment="1">
      <alignment horizontal="left"/>
    </xf>
    <xf numFmtId="164" fontId="19" fillId="0" borderId="9" xfId="0" applyNumberFormat="1" applyFont="1" applyBorder="1" applyAlignment="1">
      <alignment horizontal="left"/>
    </xf>
    <xf numFmtId="164" fontId="19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left"/>
    </xf>
    <xf numFmtId="49" fontId="21" fillId="9" borderId="16" xfId="0" applyNumberFormat="1" applyFont="1" applyFill="1" applyBorder="1" applyAlignment="1">
      <alignment horizontal="left" vertical="center"/>
    </xf>
    <xf numFmtId="0" fontId="1" fillId="9" borderId="17" xfId="0" applyFont="1" applyFill="1" applyBorder="1" applyAlignment="1">
      <alignment vertical="center" wrapText="1"/>
    </xf>
    <xf numFmtId="39" fontId="1" fillId="9" borderId="17" xfId="0" applyNumberFormat="1" applyFont="1" applyFill="1" applyBorder="1" applyAlignment="1">
      <alignment horizontal="left" vertical="center" wrapText="1"/>
    </xf>
    <xf numFmtId="39" fontId="1" fillId="9" borderId="9" xfId="0" applyNumberFormat="1" applyFont="1" applyFill="1" applyBorder="1" applyAlignment="1">
      <alignment horizontal="center" vertical="center" wrapText="1"/>
    </xf>
    <xf numFmtId="39" fontId="21" fillId="9" borderId="17" xfId="0" applyNumberFormat="1" applyFont="1" applyFill="1" applyBorder="1" applyAlignment="1">
      <alignment horizontal="center" vertical="center"/>
    </xf>
    <xf numFmtId="7" fontId="21" fillId="9" borderId="17" xfId="0" applyNumberFormat="1" applyFont="1" applyFill="1" applyBorder="1" applyAlignment="1">
      <alignment horizontal="center" vertical="center"/>
    </xf>
    <xf numFmtId="7" fontId="21" fillId="9" borderId="41" xfId="0" applyNumberFormat="1" applyFont="1" applyFill="1" applyBorder="1" applyAlignment="1">
      <alignment horizontal="center" vertical="center" wrapText="1"/>
    </xf>
    <xf numFmtId="7" fontId="21" fillId="2" borderId="0" xfId="0" applyNumberFormat="1" applyFont="1" applyFill="1" applyBorder="1" applyAlignment="1">
      <alignment horizontal="left"/>
    </xf>
    <xf numFmtId="49" fontId="21" fillId="9" borderId="21" xfId="0" applyNumberFormat="1" applyFont="1" applyFill="1" applyBorder="1" applyAlignment="1">
      <alignment horizontal="left" vertical="center"/>
    </xf>
    <xf numFmtId="0" fontId="1" fillId="9" borderId="9" xfId="0" applyFont="1" applyFill="1" applyBorder="1" applyAlignment="1">
      <alignment vertical="center" wrapText="1"/>
    </xf>
    <xf numFmtId="39" fontId="1" fillId="9" borderId="9" xfId="0" applyNumberFormat="1" applyFont="1" applyFill="1" applyBorder="1" applyAlignment="1">
      <alignment horizontal="left" vertical="center" wrapText="1"/>
    </xf>
    <xf numFmtId="39" fontId="20" fillId="9" borderId="9" xfId="0" applyNumberFormat="1" applyFont="1" applyFill="1" applyBorder="1" applyAlignment="1">
      <alignment horizontal="left" vertical="center" wrapText="1"/>
    </xf>
    <xf numFmtId="39" fontId="21" fillId="9" borderId="9" xfId="0" applyNumberFormat="1" applyFont="1" applyFill="1" applyBorder="1" applyAlignment="1">
      <alignment horizontal="center" vertical="center"/>
    </xf>
    <xf numFmtId="7" fontId="21" fillId="9" borderId="9" xfId="0" applyNumberFormat="1" applyFont="1" applyFill="1" applyBorder="1" applyAlignment="1">
      <alignment horizontal="center" vertical="center"/>
    </xf>
    <xf numFmtId="7" fontId="21" fillId="9" borderId="38" xfId="0" applyNumberFormat="1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vertical="center" wrapText="1"/>
    </xf>
    <xf numFmtId="49" fontId="21" fillId="9" borderId="25" xfId="0" applyNumberFormat="1" applyFont="1" applyFill="1" applyBorder="1" applyAlignment="1">
      <alignment horizontal="left" vertical="center"/>
    </xf>
    <xf numFmtId="0" fontId="1" fillId="9" borderId="27" xfId="0" applyFont="1" applyFill="1" applyBorder="1" applyAlignment="1">
      <alignment vertical="center" wrapText="1"/>
    </xf>
    <xf numFmtId="39" fontId="1" fillId="9" borderId="26" xfId="0" applyNumberFormat="1" applyFont="1" applyFill="1" applyBorder="1" applyAlignment="1">
      <alignment horizontal="left" vertical="center" wrapText="1"/>
    </xf>
    <xf numFmtId="39" fontId="20" fillId="9" borderId="26" xfId="0" applyNumberFormat="1" applyFont="1" applyFill="1" applyBorder="1" applyAlignment="1">
      <alignment horizontal="left" vertical="center" wrapText="1"/>
    </xf>
    <xf numFmtId="39" fontId="21" fillId="9" borderId="26" xfId="0" applyNumberFormat="1" applyFont="1" applyFill="1" applyBorder="1" applyAlignment="1">
      <alignment horizontal="center" vertical="center"/>
    </xf>
    <xf numFmtId="7" fontId="21" fillId="9" borderId="26" xfId="0" applyNumberFormat="1" applyFont="1" applyFill="1" applyBorder="1" applyAlignment="1">
      <alignment horizontal="center" vertical="center"/>
    </xf>
    <xf numFmtId="7" fontId="21" fillId="9" borderId="39" xfId="0" applyNumberFormat="1" applyFont="1" applyFill="1" applyBorder="1" applyAlignment="1">
      <alignment horizontal="center" vertical="center" wrapText="1"/>
    </xf>
    <xf numFmtId="7" fontId="13" fillId="3" borderId="31" xfId="0" applyNumberFormat="1" applyFont="1" applyFill="1" applyBorder="1" applyAlignment="1">
      <alignment vertical="center" wrapText="1"/>
    </xf>
    <xf numFmtId="7" fontId="13" fillId="3" borderId="31" xfId="0" applyNumberFormat="1" applyFont="1" applyFill="1" applyBorder="1" applyAlignment="1">
      <alignment horizontal="center" vertical="center" wrapText="1"/>
    </xf>
    <xf numFmtId="7" fontId="13" fillId="3" borderId="11" xfId="0" applyNumberFormat="1" applyFont="1" applyFill="1" applyBorder="1" applyAlignment="1">
      <alignment horizontal="center" vertical="center" wrapText="1"/>
    </xf>
    <xf numFmtId="7" fontId="13" fillId="2" borderId="31" xfId="0" applyNumberFormat="1" applyFont="1" applyFill="1" applyBorder="1" applyAlignment="1">
      <alignment horizontal="center" vertical="center" wrapText="1"/>
    </xf>
    <xf numFmtId="7" fontId="13" fillId="2" borderId="40" xfId="0" applyNumberFormat="1" applyFont="1" applyFill="1" applyBorder="1" applyAlignment="1">
      <alignment horizontal="center" vertical="center" wrapText="1"/>
    </xf>
    <xf numFmtId="7" fontId="9" fillId="2" borderId="23" xfId="0" applyNumberFormat="1" applyFont="1" applyFill="1" applyBorder="1" applyAlignment="1">
      <alignment horizontal="left" vertical="center" wrapText="1"/>
    </xf>
    <xf numFmtId="7" fontId="9" fillId="2" borderId="35" xfId="0" applyNumberFormat="1" applyFont="1" applyFill="1" applyBorder="1" applyAlignment="1">
      <alignment horizontal="left" vertical="center" wrapText="1"/>
    </xf>
    <xf numFmtId="164" fontId="9" fillId="2" borderId="22" xfId="0" applyNumberFormat="1" applyFont="1" applyFill="1" applyBorder="1" applyAlignment="1">
      <alignment horizontal="center" vertical="center"/>
    </xf>
    <xf numFmtId="164" fontId="9" fillId="2" borderId="23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Border="1" applyAlignment="1">
      <alignment horizontal="center" vertical="center"/>
    </xf>
    <xf numFmtId="7" fontId="9" fillId="2" borderId="1" xfId="0" applyNumberFormat="1" applyFont="1" applyFill="1" applyBorder="1" applyAlignment="1">
      <alignment horizontal="center"/>
    </xf>
    <xf numFmtId="7" fontId="9" fillId="2" borderId="2" xfId="0" applyNumberFormat="1" applyFont="1" applyFill="1" applyBorder="1" applyAlignment="1">
      <alignment horizontal="center"/>
    </xf>
    <xf numFmtId="7" fontId="9" fillId="2" borderId="3" xfId="0" applyNumberFormat="1" applyFont="1" applyFill="1" applyBorder="1" applyAlignment="1">
      <alignment horizontal="center"/>
    </xf>
    <xf numFmtId="7" fontId="9" fillId="2" borderId="4" xfId="0" applyNumberFormat="1" applyFont="1" applyFill="1" applyBorder="1" applyAlignment="1">
      <alignment horizontal="center"/>
    </xf>
    <xf numFmtId="7" fontId="9" fillId="2" borderId="0" xfId="0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Border="1" applyAlignment="1">
      <alignment horizontal="center"/>
    </xf>
    <xf numFmtId="7" fontId="9" fillId="2" borderId="23" xfId="0" applyNumberFormat="1" applyFont="1" applyFill="1" applyBorder="1" applyAlignment="1">
      <alignment horizontal="center" vertical="center" wrapText="1"/>
    </xf>
    <xf numFmtId="7" fontId="9" fillId="2" borderId="35" xfId="0" applyNumberFormat="1" applyFont="1" applyFill="1" applyBorder="1" applyAlignment="1">
      <alignment horizontal="center" vertical="center" wrapText="1"/>
    </xf>
    <xf numFmtId="7" fontId="10" fillId="6" borderId="0" xfId="0" applyNumberFormat="1" applyFont="1" applyFill="1" applyBorder="1" applyAlignment="1">
      <alignment horizontal="center"/>
    </xf>
    <xf numFmtId="7" fontId="9" fillId="7" borderId="35" xfId="0" applyNumberFormat="1" applyFont="1" applyFill="1" applyBorder="1" applyAlignment="1">
      <alignment horizontal="left" vertical="center" wrapText="1"/>
    </xf>
    <xf numFmtId="7" fontId="9" fillId="7" borderId="9" xfId="0" applyNumberFormat="1" applyFont="1" applyFill="1" applyBorder="1" applyAlignment="1">
      <alignment horizontal="left" vertical="center" wrapText="1"/>
    </xf>
    <xf numFmtId="7" fontId="9" fillId="6" borderId="35" xfId="0" applyNumberFormat="1" applyFont="1" applyFill="1" applyBorder="1" applyAlignment="1">
      <alignment horizontal="left" vertical="center" wrapText="1"/>
    </xf>
    <xf numFmtId="7" fontId="9" fillId="6" borderId="9" xfId="0" applyNumberFormat="1" applyFont="1" applyFill="1" applyBorder="1" applyAlignment="1">
      <alignment horizontal="left" vertical="center" wrapText="1"/>
    </xf>
    <xf numFmtId="7" fontId="9" fillId="6" borderId="23" xfId="0" applyNumberFormat="1" applyFont="1" applyFill="1" applyBorder="1" applyAlignment="1">
      <alignment horizontal="left" vertical="center" wrapText="1"/>
    </xf>
    <xf numFmtId="7" fontId="10" fillId="2" borderId="0" xfId="0" applyNumberFormat="1" applyFont="1" applyFill="1" applyBorder="1" applyAlignment="1">
      <alignment horizontal="left"/>
    </xf>
    <xf numFmtId="7" fontId="10" fillId="2" borderId="4" xfId="0" applyNumberFormat="1" applyFont="1" applyFill="1" applyBorder="1" applyAlignment="1">
      <alignment horizontal="center" vertical="center"/>
    </xf>
    <xf numFmtId="7" fontId="11" fillId="2" borderId="4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Border="1" applyAlignment="1">
      <alignment horizontal="center" vertical="center"/>
    </xf>
    <xf numFmtId="7" fontId="11" fillId="2" borderId="5" xfId="0" applyNumberFormat="1" applyFont="1" applyFill="1" applyBorder="1" applyAlignment="1">
      <alignment horizontal="center" vertical="center"/>
    </xf>
    <xf numFmtId="9" fontId="4" fillId="5" borderId="32" xfId="2" applyFont="1" applyFill="1" applyBorder="1" applyAlignment="1">
      <alignment horizontal="center" vertical="center" wrapText="1"/>
    </xf>
    <xf numFmtId="9" fontId="4" fillId="5" borderId="33" xfId="2" applyFont="1" applyFill="1" applyBorder="1" applyAlignment="1">
      <alignment horizontal="center" vertical="center" wrapText="1"/>
    </xf>
    <xf numFmtId="9" fontId="4" fillId="5" borderId="34" xfId="2" applyFont="1" applyFill="1" applyBorder="1" applyAlignment="1">
      <alignment horizontal="center" vertical="center" wrapText="1"/>
    </xf>
    <xf numFmtId="164" fontId="8" fillId="4" borderId="9" xfId="1" applyNumberFormat="1" applyFont="1" applyFill="1" applyBorder="1" applyAlignment="1">
      <alignment horizontal="center" vertical="center"/>
    </xf>
    <xf numFmtId="164" fontId="8" fillId="4" borderId="26" xfId="1" applyNumberFormat="1" applyFont="1" applyFill="1" applyBorder="1" applyAlignment="1">
      <alignment horizontal="center" vertical="center"/>
    </xf>
    <xf numFmtId="9" fontId="7" fillId="0" borderId="27" xfId="2" applyFont="1" applyBorder="1" applyAlignment="1">
      <alignment horizontal="center" vertical="center" wrapText="1"/>
    </xf>
    <xf numFmtId="9" fontId="7" fillId="0" borderId="28" xfId="2" applyFont="1" applyBorder="1" applyAlignment="1">
      <alignment horizontal="center" vertical="center" wrapText="1"/>
    </xf>
    <xf numFmtId="9" fontId="7" fillId="0" borderId="29" xfId="2" applyFont="1" applyBorder="1" applyAlignment="1">
      <alignment horizontal="center" vertical="center" wrapText="1"/>
    </xf>
    <xf numFmtId="164" fontId="4" fillId="4" borderId="31" xfId="1" applyNumberFormat="1" applyFont="1" applyFill="1" applyBorder="1" applyAlignment="1">
      <alignment horizontal="center" vertical="center"/>
    </xf>
    <xf numFmtId="164" fontId="8" fillId="4" borderId="22" xfId="1" applyNumberFormat="1" applyFont="1" applyFill="1" applyBorder="1" applyAlignment="1">
      <alignment horizontal="center" vertical="center"/>
    </xf>
    <xf numFmtId="164" fontId="8" fillId="4" borderId="23" xfId="1" applyNumberFormat="1" applyFont="1" applyFill="1" applyBorder="1" applyAlignment="1">
      <alignment horizontal="center" vertical="center"/>
    </xf>
    <xf numFmtId="164" fontId="8" fillId="4" borderId="35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7" fillId="4" borderId="17" xfId="1" applyNumberFormat="1" applyFont="1" applyFill="1" applyBorder="1" applyAlignment="1">
      <alignment horizontal="center" vertical="center"/>
    </xf>
    <xf numFmtId="9" fontId="7" fillId="4" borderId="18" xfId="2" applyFont="1" applyFill="1" applyBorder="1" applyAlignment="1">
      <alignment horizontal="center" vertical="center" wrapText="1"/>
    </xf>
    <xf numFmtId="9" fontId="7" fillId="4" borderId="19" xfId="2" applyFont="1" applyFill="1" applyBorder="1" applyAlignment="1">
      <alignment horizontal="center" vertical="center" wrapText="1"/>
    </xf>
    <xf numFmtId="9" fontId="7" fillId="4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104774</xdr:rowOff>
    </xdr:from>
    <xdr:to>
      <xdr:col>8</xdr:col>
      <xdr:colOff>819150</xdr:colOff>
      <xdr:row>5</xdr:row>
      <xdr:rowOff>104775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7820025" y="266699"/>
          <a:ext cx="666750" cy="638176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428625</xdr:colOff>
      <xdr:row>4</xdr:row>
      <xdr:rowOff>142875</xdr:rowOff>
    </xdr:from>
    <xdr:to>
      <xdr:col>17</xdr:col>
      <xdr:colOff>577967</xdr:colOff>
      <xdr:row>9</xdr:row>
      <xdr:rowOff>160083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DENADOR%20DE%20LUIS%20MARTINEZ%20ANCLADO%202021/3-%20PLANIFIFICACION%20Y%20DESARROLLO%202022/1%20MEMORIA2020%20%20PEI2024%20%20POA2021/MATERIAL%20A%20PRESENTAR%20MI%20PEI%20POA/INDICADORES%202023/Febrero/DON%20LUIS%20PRESUPUESTO%202023%20MODIFIC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"/>
    </sheetNames>
    <sheetDataSet>
      <sheetData sheetId="0">
        <row r="11">
          <cell r="B11" t="str">
            <v>2.2.3.1.01</v>
          </cell>
          <cell r="C11" t="str">
            <v xml:space="preserve">Viaticos </v>
          </cell>
        </row>
        <row r="12">
          <cell r="B12" t="str">
            <v>2.2.5.4.01</v>
          </cell>
          <cell r="C12" t="str">
            <v>Alquileres de  equipos de transporte tracción</v>
          </cell>
        </row>
        <row r="20">
          <cell r="C20" t="str">
            <v>Acabados textiles  (banderas)</v>
          </cell>
        </row>
        <row r="26">
          <cell r="B26" t="str">
            <v>2.3.7.1.01</v>
          </cell>
          <cell r="C26" t="str">
            <v>Gasolina</v>
          </cell>
        </row>
        <row r="29">
          <cell r="C29" t="str">
            <v>Utiles destinados a actividades deportivas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44"/>
  <sheetViews>
    <sheetView tabSelected="1" topLeftCell="B14" zoomScale="70" zoomScaleNormal="70" workbookViewId="0">
      <selection activeCell="R21" sqref="R21"/>
    </sheetView>
  </sheetViews>
  <sheetFormatPr baseColWidth="10" defaultRowHeight="12.75" x14ac:dyDescent="0.2"/>
  <cols>
    <col min="1" max="1" width="10.7109375" style="25" bestFit="1" customWidth="1"/>
    <col min="2" max="2" width="28.42578125" style="27" customWidth="1"/>
    <col min="3" max="3" width="13.140625" style="27" bestFit="1" customWidth="1"/>
    <col min="4" max="4" width="15.28515625" style="27" customWidth="1"/>
    <col min="5" max="5" width="16" style="62" bestFit="1" customWidth="1"/>
    <col min="6" max="6" width="11.7109375" style="28" bestFit="1" customWidth="1"/>
    <col min="7" max="7" width="12.140625" style="28" bestFit="1" customWidth="1"/>
    <col min="8" max="8" width="14.28515625" style="28" bestFit="1" customWidth="1"/>
    <col min="9" max="9" width="20.5703125" style="28" bestFit="1" customWidth="1"/>
    <col min="10" max="11" width="13.85546875" style="28" bestFit="1" customWidth="1"/>
    <col min="12" max="13" width="11.7109375" style="28" bestFit="1" customWidth="1"/>
    <col min="14" max="14" width="12.140625" style="28" bestFit="1" customWidth="1"/>
    <col min="15" max="15" width="11.7109375" style="28" bestFit="1" customWidth="1"/>
    <col min="16" max="16" width="27.42578125" style="28" bestFit="1" customWidth="1"/>
    <col min="17" max="17" width="11.7109375" style="28" bestFit="1" customWidth="1"/>
    <col min="18" max="18" width="15.42578125" style="28" bestFit="1" customWidth="1"/>
    <col min="19" max="19" width="2.7109375" style="25" customWidth="1"/>
    <col min="20" max="16384" width="11.42578125" style="25"/>
  </cols>
  <sheetData>
    <row r="2" spans="1:26" ht="12" customHeight="1" x14ac:dyDescent="0.2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</row>
    <row r="3" spans="1:26" x14ac:dyDescent="0.2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8"/>
    </row>
    <row r="4" spans="1:26" x14ac:dyDescent="0.2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8"/>
    </row>
    <row r="5" spans="1:26" x14ac:dyDescent="0.2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8"/>
    </row>
    <row r="6" spans="1:26" x14ac:dyDescent="0.2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8"/>
    </row>
    <row r="7" spans="1:26" x14ac:dyDescent="0.2">
      <c r="A7" s="140" t="s">
        <v>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9"/>
      <c r="S7" s="30"/>
      <c r="T7" s="30"/>
      <c r="U7" s="30"/>
      <c r="V7" s="30"/>
      <c r="W7" s="30"/>
      <c r="X7" s="30"/>
      <c r="Y7" s="30"/>
      <c r="Z7" s="30"/>
    </row>
    <row r="8" spans="1:26" x14ac:dyDescent="0.2">
      <c r="A8" s="140" t="s">
        <v>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9"/>
      <c r="S8" s="30"/>
      <c r="T8" s="30"/>
      <c r="U8" s="30"/>
      <c r="V8" s="30"/>
      <c r="W8" s="30"/>
      <c r="X8" s="30"/>
      <c r="Y8" s="30"/>
      <c r="Z8" s="30"/>
    </row>
    <row r="9" spans="1:26" ht="5.25" customHeight="1" x14ac:dyDescent="0.2">
      <c r="A9" s="5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9"/>
      <c r="S9" s="30"/>
      <c r="T9" s="30"/>
      <c r="U9" s="30"/>
      <c r="V9" s="30"/>
      <c r="W9" s="30"/>
      <c r="X9" s="30"/>
      <c r="Y9" s="30"/>
      <c r="Z9" s="30"/>
    </row>
    <row r="10" spans="1:26" x14ac:dyDescent="0.2">
      <c r="A10" s="140" t="s">
        <v>2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9"/>
      <c r="S10" s="30"/>
      <c r="T10" s="30"/>
      <c r="U10" s="30"/>
      <c r="V10" s="30"/>
      <c r="W10" s="30"/>
      <c r="X10" s="30"/>
      <c r="Y10" s="30"/>
      <c r="Z10" s="30"/>
    </row>
    <row r="11" spans="1:26" x14ac:dyDescent="0.2">
      <c r="A11" s="141" t="s">
        <v>59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3"/>
      <c r="S11" s="30"/>
      <c r="T11" s="30"/>
      <c r="U11" s="30"/>
      <c r="V11" s="30"/>
      <c r="W11" s="30"/>
      <c r="X11" s="30"/>
      <c r="Y11" s="30"/>
      <c r="Z11" s="30"/>
    </row>
    <row r="12" spans="1:26" x14ac:dyDescent="0.2">
      <c r="A12" s="140" t="s">
        <v>54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9"/>
      <c r="S12" s="30"/>
      <c r="T12" s="30"/>
      <c r="U12" s="30"/>
      <c r="V12" s="30"/>
      <c r="W12" s="30"/>
      <c r="X12" s="30"/>
      <c r="Y12" s="30"/>
      <c r="Z12" s="30"/>
    </row>
    <row r="13" spans="1:26" x14ac:dyDescent="0.2">
      <c r="A13" s="55"/>
      <c r="B13" s="31"/>
      <c r="C13" s="31"/>
      <c r="D13" s="31"/>
      <c r="E13" s="6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/>
      <c r="S13" s="30"/>
      <c r="T13" s="30"/>
      <c r="U13" s="30"/>
      <c r="V13" s="30"/>
      <c r="W13" s="30"/>
      <c r="X13" s="30"/>
      <c r="Y13" s="30"/>
      <c r="Z13" s="30"/>
    </row>
    <row r="14" spans="1:26" ht="13.5" thickBot="1" x14ac:dyDescent="0.25">
      <c r="A14" s="55"/>
      <c r="F14" s="133" t="s">
        <v>60</v>
      </c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61"/>
      <c r="S14" s="30"/>
      <c r="T14" s="30"/>
      <c r="U14" s="30"/>
      <c r="V14" s="30"/>
      <c r="W14" s="30"/>
      <c r="X14" s="30"/>
      <c r="Y14" s="30"/>
      <c r="Z14" s="30"/>
    </row>
    <row r="15" spans="1:26" ht="33.75" thickBot="1" x14ac:dyDescent="0.25">
      <c r="A15" s="67" t="s">
        <v>69</v>
      </c>
      <c r="B15" s="112" t="s">
        <v>53</v>
      </c>
      <c r="C15" s="113" t="s">
        <v>55</v>
      </c>
      <c r="D15" s="113" t="s">
        <v>56</v>
      </c>
      <c r="E15" s="114" t="s">
        <v>61</v>
      </c>
      <c r="F15" s="115" t="s">
        <v>3</v>
      </c>
      <c r="G15" s="115" t="s">
        <v>4</v>
      </c>
      <c r="H15" s="115" t="s">
        <v>5</v>
      </c>
      <c r="I15" s="113" t="s">
        <v>6</v>
      </c>
      <c r="J15" s="113" t="s">
        <v>7</v>
      </c>
      <c r="K15" s="113" t="s">
        <v>8</v>
      </c>
      <c r="L15" s="115" t="s">
        <v>9</v>
      </c>
      <c r="M15" s="115" t="s">
        <v>10</v>
      </c>
      <c r="N15" s="115" t="s">
        <v>11</v>
      </c>
      <c r="O15" s="113" t="s">
        <v>12</v>
      </c>
      <c r="P15" s="113" t="s">
        <v>13</v>
      </c>
      <c r="Q15" s="113" t="s">
        <v>14</v>
      </c>
      <c r="R15" s="116" t="s">
        <v>15</v>
      </c>
    </row>
    <row r="16" spans="1:26" s="96" customFormat="1" ht="39" customHeight="1" x14ac:dyDescent="0.3">
      <c r="A16" s="89" t="str">
        <f>+[1]PROGRAMACION!$B$11</f>
        <v>2.2.3.1.01</v>
      </c>
      <c r="B16" s="90" t="str">
        <f>+[1]PROGRAMACION!$C$11</f>
        <v xml:space="preserve">Viaticos </v>
      </c>
      <c r="C16" s="91">
        <v>0</v>
      </c>
      <c r="D16" s="91">
        <v>1800000</v>
      </c>
      <c r="E16" s="92">
        <f>+D16+C16</f>
        <v>1800000</v>
      </c>
      <c r="F16" s="93">
        <v>0</v>
      </c>
      <c r="G16" s="93">
        <v>80550</v>
      </c>
      <c r="H16" s="94">
        <v>302600</v>
      </c>
      <c r="I16" s="94">
        <v>207500</v>
      </c>
      <c r="J16" s="94">
        <v>82300</v>
      </c>
      <c r="K16" s="94">
        <v>214450</v>
      </c>
      <c r="L16" s="94"/>
      <c r="M16" s="94"/>
      <c r="N16" s="94"/>
      <c r="O16" s="94"/>
      <c r="P16" s="94"/>
      <c r="Q16" s="94"/>
      <c r="R16" s="95">
        <f t="shared" ref="R16:R21" si="0">SUM(F16:Q16)</f>
        <v>887400</v>
      </c>
    </row>
    <row r="17" spans="1:18" s="96" customFormat="1" ht="39" customHeight="1" x14ac:dyDescent="0.3">
      <c r="A17" s="97" t="str">
        <f>+[1]PROGRAMACION!$B$12</f>
        <v>2.2.5.4.01</v>
      </c>
      <c r="B17" s="98" t="str">
        <f>+[1]PROGRAMACION!$C$12</f>
        <v>Alquileres de  equipos de transporte tracción</v>
      </c>
      <c r="C17" s="99">
        <v>0</v>
      </c>
      <c r="D17" s="100">
        <v>100000</v>
      </c>
      <c r="E17" s="92">
        <f t="shared" ref="E17:E21" si="1">+D17+C17</f>
        <v>100000</v>
      </c>
      <c r="F17" s="101">
        <v>0</v>
      </c>
      <c r="G17" s="101">
        <v>37596.92</v>
      </c>
      <c r="H17" s="102">
        <v>0</v>
      </c>
      <c r="I17" s="102">
        <v>0</v>
      </c>
      <c r="J17" s="102">
        <v>0</v>
      </c>
      <c r="K17" s="102">
        <v>0</v>
      </c>
      <c r="L17" s="102"/>
      <c r="M17" s="102"/>
      <c r="N17" s="102"/>
      <c r="O17" s="102"/>
      <c r="P17" s="102"/>
      <c r="Q17" s="102"/>
      <c r="R17" s="103">
        <f t="shared" si="0"/>
        <v>37596.92</v>
      </c>
    </row>
    <row r="18" spans="1:18" s="96" customFormat="1" ht="39" customHeight="1" x14ac:dyDescent="0.3">
      <c r="A18" s="97" t="s">
        <v>67</v>
      </c>
      <c r="B18" s="72" t="str">
        <f>+[1]PROGRAMACION!$C$20</f>
        <v>Acabados textiles  (banderas)</v>
      </c>
      <c r="C18" s="99">
        <v>0</v>
      </c>
      <c r="D18" s="100">
        <v>100000</v>
      </c>
      <c r="E18" s="92">
        <f t="shared" si="1"/>
        <v>100000</v>
      </c>
      <c r="F18" s="101">
        <v>0</v>
      </c>
      <c r="G18" s="101">
        <v>197903.7</v>
      </c>
      <c r="H18" s="102">
        <v>0</v>
      </c>
      <c r="I18" s="102">
        <v>0</v>
      </c>
      <c r="J18" s="102">
        <v>98588.5</v>
      </c>
      <c r="K18" s="102">
        <v>0</v>
      </c>
      <c r="L18" s="102"/>
      <c r="M18" s="102"/>
      <c r="N18" s="102"/>
      <c r="O18" s="102"/>
      <c r="P18" s="102"/>
      <c r="Q18" s="102"/>
      <c r="R18" s="103">
        <f t="shared" si="0"/>
        <v>296492.2</v>
      </c>
    </row>
    <row r="19" spans="1:18" s="96" customFormat="1" ht="39" customHeight="1" x14ac:dyDescent="0.3">
      <c r="A19" s="97" t="s">
        <v>83</v>
      </c>
      <c r="B19" s="98" t="s">
        <v>84</v>
      </c>
      <c r="C19" s="99">
        <v>0</v>
      </c>
      <c r="D19" s="100">
        <v>50000</v>
      </c>
      <c r="E19" s="92">
        <f t="shared" si="1"/>
        <v>50000</v>
      </c>
      <c r="F19" s="101">
        <v>0</v>
      </c>
      <c r="G19" s="101">
        <v>0</v>
      </c>
      <c r="H19" s="101">
        <v>48675</v>
      </c>
      <c r="I19" s="102">
        <v>0</v>
      </c>
      <c r="J19" s="102">
        <v>0</v>
      </c>
      <c r="K19" s="102">
        <v>0</v>
      </c>
      <c r="L19" s="102"/>
      <c r="M19" s="102"/>
      <c r="N19" s="102"/>
      <c r="O19" s="102"/>
      <c r="P19" s="102"/>
      <c r="Q19" s="102"/>
      <c r="R19" s="103">
        <f t="shared" si="0"/>
        <v>48675</v>
      </c>
    </row>
    <row r="20" spans="1:18" s="96" customFormat="1" ht="39" customHeight="1" x14ac:dyDescent="0.3">
      <c r="A20" s="97" t="str">
        <f>+[1]PROGRAMACION!$B$26</f>
        <v>2.3.7.1.01</v>
      </c>
      <c r="B20" s="104" t="str">
        <f>+[1]PROGRAMACION!$C$26</f>
        <v>Gasolina</v>
      </c>
      <c r="C20" s="99">
        <v>0</v>
      </c>
      <c r="D20" s="99">
        <v>3780000</v>
      </c>
      <c r="E20" s="92">
        <f t="shared" si="1"/>
        <v>3780000</v>
      </c>
      <c r="F20" s="101">
        <v>0</v>
      </c>
      <c r="G20" s="101">
        <v>0</v>
      </c>
      <c r="H20" s="102">
        <v>945000</v>
      </c>
      <c r="I20" s="102">
        <v>315000</v>
      </c>
      <c r="J20" s="102">
        <v>315000</v>
      </c>
      <c r="K20" s="102">
        <v>315000</v>
      </c>
      <c r="L20" s="102"/>
      <c r="M20" s="102"/>
      <c r="N20" s="102"/>
      <c r="O20" s="102"/>
      <c r="P20" s="102"/>
      <c r="Q20" s="102"/>
      <c r="R20" s="103">
        <f t="shared" si="0"/>
        <v>1890000</v>
      </c>
    </row>
    <row r="21" spans="1:18" s="96" customFormat="1" ht="39" customHeight="1" thickBot="1" x14ac:dyDescent="0.35">
      <c r="A21" s="105" t="s">
        <v>68</v>
      </c>
      <c r="B21" s="106" t="str">
        <f>+[1]PROGRAMACION!$C$29</f>
        <v>Utiles destinados a actividades deportivas</v>
      </c>
      <c r="C21" s="107">
        <f>1636577-D21</f>
        <v>836577</v>
      </c>
      <c r="D21" s="108">
        <v>800000</v>
      </c>
      <c r="E21" s="92">
        <f t="shared" si="1"/>
        <v>1636577</v>
      </c>
      <c r="F21" s="109">
        <v>0</v>
      </c>
      <c r="G21" s="109">
        <v>7316</v>
      </c>
      <c r="H21" s="110">
        <v>429172.12</v>
      </c>
      <c r="I21" s="110">
        <v>0</v>
      </c>
      <c r="J21" s="110">
        <v>119590.21</v>
      </c>
      <c r="K21" s="110">
        <v>11564</v>
      </c>
      <c r="L21" s="110"/>
      <c r="M21" s="110"/>
      <c r="N21" s="110"/>
      <c r="O21" s="110"/>
      <c r="P21" s="110"/>
      <c r="Q21" s="110"/>
      <c r="R21" s="111">
        <f t="shared" si="0"/>
        <v>567642.32999999996</v>
      </c>
    </row>
    <row r="22" spans="1:18" s="50" customFormat="1" ht="17.25" customHeight="1" x14ac:dyDescent="0.2">
      <c r="A22" s="58"/>
      <c r="B22" s="66" t="s">
        <v>66</v>
      </c>
      <c r="C22" s="68">
        <f t="shared" ref="C22:I22" si="2">SUM(C16:C21)</f>
        <v>836577</v>
      </c>
      <c r="D22" s="68">
        <f t="shared" si="2"/>
        <v>6630000</v>
      </c>
      <c r="E22" s="68">
        <f t="shared" si="2"/>
        <v>7466577</v>
      </c>
      <c r="F22" s="69">
        <f t="shared" si="2"/>
        <v>0</v>
      </c>
      <c r="G22" s="70">
        <f t="shared" si="2"/>
        <v>323366.62</v>
      </c>
      <c r="H22" s="70">
        <f t="shared" si="2"/>
        <v>1725447.12</v>
      </c>
      <c r="I22" s="70">
        <f>SUM(I16:I21)</f>
        <v>522500</v>
      </c>
      <c r="J22" s="70">
        <f t="shared" ref="J22:K22" si="3">SUM(J16:J21)</f>
        <v>615478.71</v>
      </c>
      <c r="K22" s="70">
        <f t="shared" si="3"/>
        <v>541014</v>
      </c>
      <c r="L22" s="70"/>
      <c r="M22" s="70"/>
      <c r="N22" s="70"/>
      <c r="O22" s="70"/>
      <c r="P22" s="70"/>
      <c r="Q22" s="70"/>
      <c r="R22" s="71">
        <f>SUM(F22:Q22)</f>
        <v>3727806.45</v>
      </c>
    </row>
    <row r="23" spans="1:18" x14ac:dyDescent="0.2">
      <c r="A23" s="57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2"/>
    </row>
    <row r="24" spans="1:18" x14ac:dyDescent="0.2">
      <c r="A24" s="57"/>
      <c r="B24" s="134" t="s">
        <v>57</v>
      </c>
      <c r="C24" s="135"/>
      <c r="D24" s="135"/>
      <c r="E24" s="135"/>
      <c r="F24" s="35">
        <f>+$E$22/12</f>
        <v>622214.75</v>
      </c>
      <c r="G24" s="35">
        <f t="shared" ref="G24:Q24" si="4">+$E$22/12</f>
        <v>622214.75</v>
      </c>
      <c r="H24" s="35">
        <f t="shared" si="4"/>
        <v>622214.75</v>
      </c>
      <c r="I24" s="35">
        <f t="shared" si="4"/>
        <v>622214.75</v>
      </c>
      <c r="J24" s="35">
        <f t="shared" si="4"/>
        <v>622214.75</v>
      </c>
      <c r="K24" s="35">
        <f t="shared" si="4"/>
        <v>622214.75</v>
      </c>
      <c r="L24" s="35">
        <f t="shared" si="4"/>
        <v>622214.75</v>
      </c>
      <c r="M24" s="35">
        <f t="shared" si="4"/>
        <v>622214.75</v>
      </c>
      <c r="N24" s="35">
        <f t="shared" si="4"/>
        <v>622214.75</v>
      </c>
      <c r="O24" s="35">
        <f t="shared" si="4"/>
        <v>622214.75</v>
      </c>
      <c r="P24" s="35">
        <f t="shared" si="4"/>
        <v>622214.75</v>
      </c>
      <c r="Q24" s="35">
        <f t="shared" si="4"/>
        <v>622214.75</v>
      </c>
      <c r="R24" s="35">
        <f>+SUM(F24:Q24)</f>
        <v>7466577</v>
      </c>
    </row>
    <row r="25" spans="1:18" x14ac:dyDescent="0.2">
      <c r="A25" s="57"/>
      <c r="B25" s="136" t="s">
        <v>62</v>
      </c>
      <c r="C25" s="137"/>
      <c r="D25" s="137"/>
      <c r="E25" s="137"/>
      <c r="F25" s="36">
        <f t="shared" ref="F25:Q25" si="5">+SUM(F16:F21)</f>
        <v>0</v>
      </c>
      <c r="G25" s="36">
        <f t="shared" si="5"/>
        <v>323366.62</v>
      </c>
      <c r="H25" s="36">
        <f t="shared" si="5"/>
        <v>1725447.12</v>
      </c>
      <c r="I25" s="36">
        <f t="shared" si="5"/>
        <v>522500</v>
      </c>
      <c r="J25" s="36">
        <f t="shared" si="5"/>
        <v>615478.71</v>
      </c>
      <c r="K25" s="36">
        <f t="shared" si="5"/>
        <v>541014</v>
      </c>
      <c r="L25" s="36">
        <f t="shared" si="5"/>
        <v>0</v>
      </c>
      <c r="M25" s="36">
        <f t="shared" si="5"/>
        <v>0</v>
      </c>
      <c r="N25" s="36">
        <f t="shared" si="5"/>
        <v>0</v>
      </c>
      <c r="O25" s="36">
        <f t="shared" si="5"/>
        <v>0</v>
      </c>
      <c r="P25" s="36">
        <f t="shared" si="5"/>
        <v>0</v>
      </c>
      <c r="Q25" s="36">
        <f t="shared" si="5"/>
        <v>0</v>
      </c>
      <c r="R25" s="36">
        <f>+SUM(F25:Q25)</f>
        <v>3727806.45</v>
      </c>
    </row>
    <row r="26" spans="1:18" x14ac:dyDescent="0.2">
      <c r="A26" s="57"/>
      <c r="B26" s="138" t="s">
        <v>58</v>
      </c>
      <c r="C26" s="138"/>
      <c r="D26" s="138"/>
      <c r="E26" s="136"/>
      <c r="F26" s="37">
        <f>+F25-F24</f>
        <v>-622214.75</v>
      </c>
      <c r="G26" s="37">
        <f t="shared" ref="G26:Q26" si="6">+G25-G24</f>
        <v>-298848.13</v>
      </c>
      <c r="H26" s="37">
        <f t="shared" si="6"/>
        <v>1103232.3700000001</v>
      </c>
      <c r="I26" s="37">
        <f t="shared" si="6"/>
        <v>-99714.75</v>
      </c>
      <c r="J26" s="37">
        <f t="shared" si="6"/>
        <v>-6736.0400000000373</v>
      </c>
      <c r="K26" s="37">
        <f t="shared" si="6"/>
        <v>-81200.75</v>
      </c>
      <c r="L26" s="37">
        <f t="shared" si="6"/>
        <v>-622214.75</v>
      </c>
      <c r="M26" s="37">
        <f t="shared" si="6"/>
        <v>-622214.75</v>
      </c>
      <c r="N26" s="37">
        <f t="shared" si="6"/>
        <v>-622214.75</v>
      </c>
      <c r="O26" s="37">
        <f t="shared" si="6"/>
        <v>-622214.75</v>
      </c>
      <c r="P26" s="37">
        <f t="shared" si="6"/>
        <v>-622214.75</v>
      </c>
      <c r="Q26" s="37">
        <f t="shared" si="6"/>
        <v>-622214.75</v>
      </c>
      <c r="R26" s="37">
        <f>+SUM(F26:Q26)</f>
        <v>-3738770.55</v>
      </c>
    </row>
    <row r="27" spans="1:18" s="41" customFormat="1" x14ac:dyDescent="0.2">
      <c r="A27" s="57"/>
      <c r="B27" s="39"/>
      <c r="C27" s="39"/>
      <c r="D27" s="39"/>
      <c r="E27" s="65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40"/>
    </row>
    <row r="28" spans="1:18" s="41" customFormat="1" x14ac:dyDescent="0.2">
      <c r="A28" s="57"/>
      <c r="B28" s="117" t="s">
        <v>63</v>
      </c>
      <c r="C28" s="117"/>
      <c r="D28" s="117"/>
      <c r="E28" s="118"/>
      <c r="F28" s="119">
        <f>+SUM(F24:H24)</f>
        <v>1866644.25</v>
      </c>
      <c r="G28" s="120"/>
      <c r="H28" s="121"/>
      <c r="I28" s="119">
        <f>+SUM(I24:K24)</f>
        <v>1866644.25</v>
      </c>
      <c r="J28" s="120"/>
      <c r="K28" s="121"/>
      <c r="L28" s="119">
        <f>+SUM(L24:N24)</f>
        <v>1866644.25</v>
      </c>
      <c r="M28" s="120"/>
      <c r="N28" s="121"/>
      <c r="O28" s="119">
        <f>+SUM(O24:Q24)</f>
        <v>1866644.25</v>
      </c>
      <c r="P28" s="120"/>
      <c r="Q28" s="121"/>
      <c r="R28" s="42">
        <f>+R24</f>
        <v>7466577</v>
      </c>
    </row>
    <row r="29" spans="1:18" s="41" customFormat="1" x14ac:dyDescent="0.2">
      <c r="A29" s="57"/>
      <c r="B29" s="117" t="s">
        <v>64</v>
      </c>
      <c r="C29" s="117"/>
      <c r="D29" s="117"/>
      <c r="E29" s="118"/>
      <c r="F29" s="119">
        <f>+SUM(F25:H25)</f>
        <v>2048813.7400000002</v>
      </c>
      <c r="G29" s="120"/>
      <c r="H29" s="121"/>
      <c r="I29" s="119">
        <f>+SUM(I25:K25)</f>
        <v>1678992.71</v>
      </c>
      <c r="J29" s="120"/>
      <c r="K29" s="121"/>
      <c r="L29" s="119">
        <f>+SUM(L25:N25)</f>
        <v>0</v>
      </c>
      <c r="M29" s="120"/>
      <c r="N29" s="121"/>
      <c r="O29" s="119">
        <f>+SUM(O25:Q25)</f>
        <v>0</v>
      </c>
      <c r="P29" s="120"/>
      <c r="Q29" s="121"/>
      <c r="R29" s="42">
        <f>+R25</f>
        <v>3727806.45</v>
      </c>
    </row>
    <row r="30" spans="1:18" s="41" customFormat="1" ht="16.5" customHeight="1" x14ac:dyDescent="0.2">
      <c r="A30" s="57"/>
      <c r="B30" s="117" t="s">
        <v>65</v>
      </c>
      <c r="C30" s="117"/>
      <c r="D30" s="117"/>
      <c r="E30" s="118"/>
      <c r="F30" s="119">
        <f>+SUM(F26:H26)</f>
        <v>182169.49000000011</v>
      </c>
      <c r="G30" s="120"/>
      <c r="H30" s="121"/>
      <c r="I30" s="119">
        <f>+SUM(I26:K26)</f>
        <v>-187651.54000000004</v>
      </c>
      <c r="J30" s="120"/>
      <c r="K30" s="121"/>
      <c r="L30" s="119">
        <f>+SUM(L26:N26)</f>
        <v>-1866644.25</v>
      </c>
      <c r="M30" s="120"/>
      <c r="N30" s="121"/>
      <c r="O30" s="119">
        <f>+SUM(O26:Q26)</f>
        <v>-1866644.25</v>
      </c>
      <c r="P30" s="120"/>
      <c r="Q30" s="121"/>
      <c r="R30" s="42">
        <f>+R26</f>
        <v>-3738770.55</v>
      </c>
    </row>
    <row r="31" spans="1:18" s="41" customFormat="1" x14ac:dyDescent="0.2">
      <c r="A31" s="57"/>
      <c r="B31" s="38"/>
      <c r="C31" s="39"/>
      <c r="D31" s="39"/>
      <c r="E31" s="65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/>
    </row>
    <row r="32" spans="1:18" s="41" customFormat="1" x14ac:dyDescent="0.2">
      <c r="A32" s="57"/>
      <c r="B32" s="38"/>
      <c r="C32" s="39"/>
      <c r="D32" s="39"/>
      <c r="E32" s="65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</row>
    <row r="33" spans="1:18" s="41" customFormat="1" x14ac:dyDescent="0.2">
      <c r="A33" s="57"/>
      <c r="B33" s="38"/>
      <c r="C33" s="39"/>
      <c r="D33" s="39"/>
      <c r="E33" s="65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/>
    </row>
    <row r="34" spans="1:18" s="41" customFormat="1" x14ac:dyDescent="0.2">
      <c r="A34" s="57"/>
      <c r="B34" s="38"/>
      <c r="C34" s="39"/>
      <c r="D34" s="39"/>
      <c r="E34" s="65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</row>
    <row r="35" spans="1:18" s="41" customFormat="1" x14ac:dyDescent="0.2">
      <c r="A35" s="57"/>
      <c r="B35" s="38"/>
      <c r="C35" s="39"/>
      <c r="D35" s="39"/>
      <c r="E35" s="65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/>
    </row>
    <row r="36" spans="1:18" s="41" customFormat="1" x14ac:dyDescent="0.2">
      <c r="A36" s="57"/>
      <c r="B36" s="38"/>
      <c r="C36" s="39"/>
      <c r="D36" s="39"/>
      <c r="E36" s="65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0"/>
    </row>
    <row r="37" spans="1:18" s="41" customFormat="1" x14ac:dyDescent="0.2">
      <c r="A37" s="57"/>
      <c r="B37" s="38"/>
      <c r="C37" s="39"/>
      <c r="D37" s="39"/>
      <c r="E37" s="65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1:18" s="41" customFormat="1" x14ac:dyDescent="0.2">
      <c r="A38" s="56"/>
      <c r="B38" s="38"/>
      <c r="C38" s="39"/>
      <c r="D38" s="39"/>
      <c r="E38" s="65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</row>
    <row r="39" spans="1:18" x14ac:dyDescent="0.2">
      <c r="A39" s="57"/>
      <c r="B39" s="43"/>
      <c r="C39" s="44"/>
      <c r="D39" s="44"/>
      <c r="E39" s="60"/>
      <c r="F39" s="45"/>
      <c r="G39" s="45"/>
      <c r="H39" s="46"/>
      <c r="I39" s="46"/>
      <c r="J39" s="46"/>
      <c r="K39" s="45"/>
      <c r="L39" s="45"/>
      <c r="M39" s="46"/>
      <c r="N39" s="46"/>
      <c r="O39" s="45"/>
      <c r="P39" s="46"/>
      <c r="Q39" s="46"/>
      <c r="R39" s="47"/>
    </row>
    <row r="40" spans="1:18" x14ac:dyDescent="0.2">
      <c r="A40" s="57"/>
      <c r="B40" s="43"/>
      <c r="C40" s="122" t="s">
        <v>16</v>
      </c>
      <c r="D40" s="122"/>
      <c r="E40" s="60"/>
      <c r="F40" s="122"/>
      <c r="G40" s="122"/>
      <c r="I40" s="32" t="s">
        <v>16</v>
      </c>
      <c r="M40" s="122" t="s">
        <v>16</v>
      </c>
      <c r="N40" s="122"/>
      <c r="P40" s="122" t="s">
        <v>16</v>
      </c>
      <c r="Q40" s="122"/>
      <c r="R40" s="29"/>
    </row>
    <row r="41" spans="1:18" s="50" customFormat="1" x14ac:dyDescent="0.2">
      <c r="A41" s="58"/>
      <c r="B41" s="48"/>
      <c r="C41" s="130" t="s">
        <v>17</v>
      </c>
      <c r="D41" s="130"/>
      <c r="E41" s="62"/>
      <c r="F41" s="130"/>
      <c r="G41" s="130"/>
      <c r="H41" s="49"/>
      <c r="I41" s="49" t="s">
        <v>18</v>
      </c>
      <c r="J41" s="49"/>
      <c r="K41" s="49"/>
      <c r="L41" s="49"/>
      <c r="M41" s="130" t="s">
        <v>19</v>
      </c>
      <c r="N41" s="130"/>
      <c r="O41" s="49"/>
      <c r="P41" s="139" t="s">
        <v>20</v>
      </c>
      <c r="Q41" s="139"/>
      <c r="R41" s="47"/>
    </row>
    <row r="42" spans="1:18" x14ac:dyDescent="0.2">
      <c r="A42" s="57"/>
      <c r="B42" s="26"/>
      <c r="C42" s="127" t="s">
        <v>21</v>
      </c>
      <c r="D42" s="127"/>
      <c r="F42" s="127"/>
      <c r="G42" s="127"/>
      <c r="I42" s="28" t="s">
        <v>22</v>
      </c>
      <c r="M42" s="127" t="s">
        <v>23</v>
      </c>
      <c r="N42" s="127"/>
      <c r="P42" s="27" t="s">
        <v>24</v>
      </c>
      <c r="Q42" s="27"/>
      <c r="R42" s="29"/>
    </row>
    <row r="43" spans="1:18" x14ac:dyDescent="0.2">
      <c r="A43" s="59"/>
      <c r="B43" s="33"/>
      <c r="C43" s="34"/>
      <c r="D43" s="34"/>
      <c r="E43" s="64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2"/>
    </row>
    <row r="44" spans="1:18" ht="30" customHeight="1" x14ac:dyDescent="0.2"/>
  </sheetData>
  <mergeCells count="38">
    <mergeCell ref="A7:R7"/>
    <mergeCell ref="A8:R8"/>
    <mergeCell ref="A10:R10"/>
    <mergeCell ref="A11:R11"/>
    <mergeCell ref="A12:R12"/>
    <mergeCell ref="A2:R6"/>
    <mergeCell ref="B9:R9"/>
    <mergeCell ref="C40:D40"/>
    <mergeCell ref="C41:D41"/>
    <mergeCell ref="C42:D42"/>
    <mergeCell ref="B23:R23"/>
    <mergeCell ref="F14:Q14"/>
    <mergeCell ref="B24:E24"/>
    <mergeCell ref="B25:E25"/>
    <mergeCell ref="B26:E26"/>
    <mergeCell ref="F41:G41"/>
    <mergeCell ref="M41:N41"/>
    <mergeCell ref="P41:Q41"/>
    <mergeCell ref="F42:G42"/>
    <mergeCell ref="M42:N42"/>
    <mergeCell ref="F40:G40"/>
    <mergeCell ref="M40:N40"/>
    <mergeCell ref="P40:Q40"/>
    <mergeCell ref="F28:H28"/>
    <mergeCell ref="I28:K28"/>
    <mergeCell ref="L28:N28"/>
    <mergeCell ref="O28:Q28"/>
    <mergeCell ref="B28:E28"/>
    <mergeCell ref="O29:Q29"/>
    <mergeCell ref="O30:Q30"/>
    <mergeCell ref="B29:E29"/>
    <mergeCell ref="B30:E30"/>
    <mergeCell ref="F29:H29"/>
    <mergeCell ref="I29:K29"/>
    <mergeCell ref="L29:N29"/>
    <mergeCell ref="F30:H30"/>
    <mergeCell ref="I30:K30"/>
    <mergeCell ref="L30:N30"/>
  </mergeCells>
  <conditionalFormatting sqref="F39:Q39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39370078740157483" bottom="0.39370078740157483" header="0.31496062992125984" footer="0.31496062992125984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baseColWidth="10" defaultRowHeight="12.75" x14ac:dyDescent="0.2"/>
  <cols>
    <col min="1" max="1" width="11.5703125" style="76" bestFit="1" customWidth="1"/>
    <col min="2" max="2" width="38.5703125" style="76" bestFit="1" customWidth="1"/>
    <col min="3" max="3" width="12.7109375" style="76" bestFit="1" customWidth="1"/>
    <col min="4" max="4" width="9.85546875" style="84" bestFit="1" customWidth="1"/>
    <col min="5" max="5" width="12.7109375" style="84" bestFit="1" customWidth="1"/>
    <col min="6" max="6" width="9.85546875" style="84" bestFit="1" customWidth="1"/>
    <col min="7" max="7" width="12.7109375" style="84" bestFit="1" customWidth="1"/>
    <col min="8" max="11" width="9.85546875" style="76" bestFit="1" customWidth="1"/>
    <col min="12" max="12" width="11.5703125" style="76" bestFit="1" customWidth="1"/>
    <col min="13" max="13" width="9.85546875" style="76" bestFit="1" customWidth="1"/>
    <col min="14" max="14" width="10.85546875" style="76" bestFit="1" customWidth="1"/>
    <col min="15" max="15" width="10.28515625" style="76" bestFit="1" customWidth="1"/>
    <col min="16" max="16384" width="11.42578125" style="76"/>
  </cols>
  <sheetData>
    <row r="1" spans="1:15" x14ac:dyDescent="0.2">
      <c r="C1" s="76" t="s">
        <v>75</v>
      </c>
      <c r="D1" s="80" t="s">
        <v>70</v>
      </c>
      <c r="E1" s="80" t="s">
        <v>70</v>
      </c>
      <c r="F1" s="80" t="s">
        <v>70</v>
      </c>
      <c r="G1" s="80" t="s">
        <v>70</v>
      </c>
      <c r="H1" s="73" t="s">
        <v>70</v>
      </c>
      <c r="I1" s="73" t="s">
        <v>70</v>
      </c>
      <c r="J1" s="73" t="s">
        <v>70</v>
      </c>
      <c r="K1" s="73" t="s">
        <v>70</v>
      </c>
      <c r="L1" s="73" t="s">
        <v>70</v>
      </c>
      <c r="M1" s="73" t="s">
        <v>70</v>
      </c>
      <c r="N1" s="73" t="s">
        <v>70</v>
      </c>
      <c r="O1" s="73" t="s">
        <v>70</v>
      </c>
    </row>
    <row r="2" spans="1:15" x14ac:dyDescent="0.2">
      <c r="A2" s="74" t="s">
        <v>71</v>
      </c>
      <c r="B2" s="74" t="s">
        <v>72</v>
      </c>
      <c r="C2" s="74"/>
      <c r="D2" s="81" t="s">
        <v>3</v>
      </c>
      <c r="E2" s="81" t="s">
        <v>4</v>
      </c>
      <c r="F2" s="81" t="s">
        <v>5</v>
      </c>
      <c r="G2" s="81" t="s">
        <v>6</v>
      </c>
      <c r="H2" s="74" t="s">
        <v>7</v>
      </c>
      <c r="I2" s="74" t="s">
        <v>8</v>
      </c>
      <c r="J2" s="74" t="s">
        <v>9</v>
      </c>
      <c r="K2" s="74" t="s">
        <v>10</v>
      </c>
      <c r="L2" s="74" t="s">
        <v>11</v>
      </c>
      <c r="M2" s="74" t="s">
        <v>12</v>
      </c>
      <c r="N2" s="74" t="s">
        <v>13</v>
      </c>
      <c r="O2" s="74" t="s">
        <v>14</v>
      </c>
    </row>
    <row r="3" spans="1:15" x14ac:dyDescent="0.2">
      <c r="A3" s="77" t="str">
        <f>+Consumos!A16</f>
        <v>2.2.3.1.01</v>
      </c>
      <c r="B3" s="77" t="str">
        <f>+Consumos!B16</f>
        <v xml:space="preserve">Viaticos </v>
      </c>
      <c r="C3" s="75">
        <v>1800000</v>
      </c>
      <c r="D3" s="82"/>
      <c r="E3" s="82">
        <v>1800000</v>
      </c>
      <c r="F3" s="82"/>
      <c r="G3" s="82">
        <v>1800000</v>
      </c>
      <c r="H3" s="75"/>
      <c r="I3" s="75"/>
      <c r="J3" s="75"/>
      <c r="K3" s="75"/>
      <c r="L3" s="75"/>
      <c r="M3" s="75"/>
      <c r="N3" s="75"/>
      <c r="O3" s="75"/>
    </row>
    <row r="4" spans="1:15" x14ac:dyDescent="0.2">
      <c r="A4" s="77" t="str">
        <f>+Consumos!A17</f>
        <v>2.2.5.4.01</v>
      </c>
      <c r="B4" s="77" t="str">
        <f>+Consumos!B17</f>
        <v>Alquileres de  equipos de transporte tracción</v>
      </c>
      <c r="C4" s="75">
        <v>200000</v>
      </c>
      <c r="D4" s="82"/>
      <c r="E4" s="82">
        <v>100000</v>
      </c>
      <c r="F4" s="82"/>
      <c r="G4" s="82">
        <v>100000</v>
      </c>
      <c r="H4" s="75"/>
      <c r="I4" s="75"/>
      <c r="J4" s="75"/>
      <c r="K4" s="75"/>
      <c r="L4" s="75"/>
      <c r="M4" s="75"/>
      <c r="N4" s="75"/>
      <c r="O4" s="75"/>
    </row>
    <row r="5" spans="1:15" x14ac:dyDescent="0.2">
      <c r="A5" s="85"/>
      <c r="B5" s="85" t="s">
        <v>73</v>
      </c>
      <c r="C5" s="86">
        <v>400000</v>
      </c>
      <c r="D5" s="87"/>
      <c r="E5" s="87"/>
      <c r="F5" s="87"/>
      <c r="G5" s="87"/>
      <c r="H5" s="75"/>
      <c r="I5" s="75"/>
      <c r="J5" s="75"/>
      <c r="K5" s="75"/>
      <c r="L5" s="75"/>
      <c r="M5" s="75"/>
      <c r="N5" s="75"/>
      <c r="O5" s="75"/>
    </row>
    <row r="6" spans="1:15" x14ac:dyDescent="0.2">
      <c r="A6" s="77" t="str">
        <f>+Consumos!A18</f>
        <v>2.3.2.2.01</v>
      </c>
      <c r="B6" s="77" t="str">
        <f>+Consumos!B18</f>
        <v>Acabados textiles  (banderas)</v>
      </c>
      <c r="C6" s="75">
        <v>200000</v>
      </c>
      <c r="D6" s="82"/>
      <c r="E6" s="82">
        <v>100000</v>
      </c>
      <c r="F6" s="82"/>
      <c r="G6" s="82">
        <v>100000</v>
      </c>
      <c r="H6" s="75"/>
      <c r="I6" s="75"/>
      <c r="J6" s="75"/>
      <c r="K6" s="75"/>
      <c r="L6" s="75"/>
      <c r="M6" s="75"/>
      <c r="N6" s="75"/>
      <c r="O6" s="75"/>
    </row>
    <row r="7" spans="1:15" x14ac:dyDescent="0.2">
      <c r="A7" s="85"/>
      <c r="B7" s="85" t="s">
        <v>74</v>
      </c>
      <c r="C7" s="86">
        <v>400000</v>
      </c>
      <c r="D7" s="87"/>
      <c r="E7" s="87"/>
      <c r="F7" s="87"/>
      <c r="G7" s="87"/>
      <c r="H7" s="75"/>
      <c r="I7" s="75"/>
      <c r="J7" s="75"/>
      <c r="K7" s="75"/>
      <c r="L7" s="75"/>
      <c r="M7" s="75"/>
      <c r="N7" s="75"/>
      <c r="O7" s="75"/>
    </row>
    <row r="8" spans="1:15" x14ac:dyDescent="0.2">
      <c r="A8" s="77" t="str">
        <f>+Consumos!A20</f>
        <v>2.3.7.1.01</v>
      </c>
      <c r="B8" s="77" t="str">
        <f>+Consumos!B20</f>
        <v>Gasolina</v>
      </c>
      <c r="C8" s="75">
        <v>3780000</v>
      </c>
      <c r="D8" s="82"/>
      <c r="E8" s="82">
        <v>3780000</v>
      </c>
      <c r="F8" s="82"/>
      <c r="G8" s="82">
        <v>3780000</v>
      </c>
      <c r="H8" s="75"/>
      <c r="I8" s="75"/>
      <c r="J8" s="75"/>
      <c r="K8" s="75"/>
      <c r="L8" s="75"/>
      <c r="M8" s="75"/>
      <c r="N8" s="75"/>
      <c r="O8" s="75"/>
    </row>
    <row r="9" spans="1:15" x14ac:dyDescent="0.2">
      <c r="A9" s="77" t="str">
        <f>+Consumos!A21</f>
        <v>2.3.9.4.01</v>
      </c>
      <c r="B9" s="77" t="str">
        <f>+Consumos!B21</f>
        <v>Utiles destinados a actividades deportivas</v>
      </c>
      <c r="C9" s="75">
        <v>800000</v>
      </c>
      <c r="D9" s="82"/>
      <c r="E9" s="82">
        <v>350000</v>
      </c>
      <c r="F9" s="82"/>
      <c r="G9" s="82">
        <v>350000</v>
      </c>
      <c r="H9" s="75"/>
      <c r="I9" s="75"/>
      <c r="J9" s="75"/>
      <c r="K9" s="75"/>
      <c r="L9" s="75"/>
      <c r="M9" s="75"/>
      <c r="N9" s="75"/>
      <c r="O9" s="75"/>
    </row>
    <row r="10" spans="1:15" x14ac:dyDescent="0.2">
      <c r="A10" s="78"/>
      <c r="C10" s="79">
        <f>SUM(C3:C9)</f>
        <v>7580000</v>
      </c>
      <c r="D10" s="83"/>
      <c r="E10" s="83">
        <f>SUM(E3:E9)</f>
        <v>6130000</v>
      </c>
      <c r="G10" s="83">
        <f>SUM(G3:G9)</f>
        <v>6130000</v>
      </c>
    </row>
    <row r="11" spans="1:15" x14ac:dyDescent="0.2">
      <c r="A11" s="78"/>
    </row>
    <row r="12" spans="1:15" x14ac:dyDescent="0.2">
      <c r="A12" s="77" t="s">
        <v>76</v>
      </c>
      <c r="B12" s="88" t="s">
        <v>77</v>
      </c>
      <c r="C12" s="75"/>
      <c r="D12" s="82"/>
      <c r="E12" s="82"/>
      <c r="F12" s="82"/>
      <c r="G12" s="82"/>
    </row>
    <row r="13" spans="1:15" x14ac:dyDescent="0.2">
      <c r="A13" s="77" t="s">
        <v>51</v>
      </c>
      <c r="B13" s="77" t="s">
        <v>78</v>
      </c>
      <c r="C13" s="75"/>
      <c r="D13" s="82"/>
      <c r="E13" s="82"/>
      <c r="F13" s="82"/>
      <c r="G13" s="82"/>
    </row>
    <row r="14" spans="1:15" x14ac:dyDescent="0.2">
      <c r="A14" s="85"/>
      <c r="B14" s="85" t="s">
        <v>73</v>
      </c>
      <c r="C14" s="86"/>
      <c r="D14" s="87"/>
      <c r="E14" s="87"/>
      <c r="F14" s="87"/>
      <c r="G14" s="87"/>
    </row>
    <row r="15" spans="1:15" x14ac:dyDescent="0.2">
      <c r="A15" s="77" t="s">
        <v>67</v>
      </c>
      <c r="B15" s="77" t="s">
        <v>79</v>
      </c>
      <c r="C15" s="75"/>
      <c r="D15" s="82"/>
      <c r="E15" s="82"/>
      <c r="F15" s="82"/>
      <c r="G15" s="82"/>
    </row>
    <row r="16" spans="1:15" x14ac:dyDescent="0.2">
      <c r="A16" s="85"/>
      <c r="B16" s="85" t="s">
        <v>74</v>
      </c>
      <c r="C16" s="86"/>
      <c r="D16" s="87"/>
      <c r="E16" s="87"/>
      <c r="F16" s="87"/>
      <c r="G16" s="87"/>
    </row>
    <row r="17" spans="1:7" x14ac:dyDescent="0.2">
      <c r="A17" s="77" t="s">
        <v>80</v>
      </c>
      <c r="B17" s="77" t="s">
        <v>81</v>
      </c>
      <c r="C17" s="75"/>
      <c r="D17" s="82"/>
      <c r="E17" s="82"/>
      <c r="F17" s="82"/>
      <c r="G17" s="82"/>
    </row>
    <row r="18" spans="1:7" x14ac:dyDescent="0.2">
      <c r="A18" s="77" t="s">
        <v>68</v>
      </c>
      <c r="B18" s="77" t="s">
        <v>82</v>
      </c>
      <c r="C18" s="75"/>
      <c r="D18" s="82"/>
      <c r="E18" s="82"/>
      <c r="F18" s="82"/>
      <c r="G18" s="8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</row>
    <row r="2" spans="2:25" ht="34.5" customHeight="1" x14ac:dyDescent="0.2">
      <c r="B2" s="160" t="s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</row>
    <row r="3" spans="2:25" ht="34.5" customHeight="1" x14ac:dyDescent="0.2">
      <c r="B3" s="160" t="s">
        <v>25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</row>
    <row r="4" spans="2:25" ht="34.5" customHeight="1" x14ac:dyDescent="0.2">
      <c r="B4" s="159" t="s">
        <v>26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</row>
    <row r="5" spans="2:25" ht="34.5" customHeight="1" x14ac:dyDescent="0.2">
      <c r="B5" s="161" t="s">
        <v>27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28</v>
      </c>
      <c r="H9" s="4" t="s">
        <v>29</v>
      </c>
      <c r="I9" s="5" t="s">
        <v>30</v>
      </c>
      <c r="J9" s="3" t="s">
        <v>31</v>
      </c>
      <c r="K9" s="4" t="s">
        <v>32</v>
      </c>
      <c r="L9" s="5" t="s">
        <v>33</v>
      </c>
      <c r="M9" s="3" t="s">
        <v>34</v>
      </c>
      <c r="N9" s="4" t="s">
        <v>35</v>
      </c>
      <c r="O9" s="5" t="s">
        <v>36</v>
      </c>
      <c r="P9" s="3" t="s">
        <v>37</v>
      </c>
      <c r="Q9" s="4" t="s">
        <v>38</v>
      </c>
      <c r="R9" s="5" t="s">
        <v>39</v>
      </c>
      <c r="S9" s="162" t="s">
        <v>40</v>
      </c>
      <c r="T9" s="163"/>
      <c r="U9" s="164"/>
      <c r="V9" s="162" t="s">
        <v>41</v>
      </c>
      <c r="W9" s="163"/>
      <c r="X9" s="164"/>
    </row>
    <row r="10" spans="2:25" ht="69.75" customHeight="1" x14ac:dyDescent="0.2">
      <c r="B10" s="20" t="s">
        <v>42</v>
      </c>
      <c r="C10" s="21" t="s">
        <v>43</v>
      </c>
      <c r="D10" s="22" t="s">
        <v>44</v>
      </c>
      <c r="E10" s="22" t="s">
        <v>45</v>
      </c>
      <c r="F10" s="23" t="s">
        <v>52</v>
      </c>
      <c r="G10" s="165" t="s">
        <v>46</v>
      </c>
      <c r="H10" s="165"/>
      <c r="I10" s="165"/>
      <c r="J10" s="165" t="s">
        <v>47</v>
      </c>
      <c r="K10" s="165"/>
      <c r="L10" s="165"/>
      <c r="M10" s="165" t="s">
        <v>48</v>
      </c>
      <c r="N10" s="165"/>
      <c r="O10" s="165"/>
      <c r="P10" s="165" t="s">
        <v>49</v>
      </c>
      <c r="Q10" s="165"/>
      <c r="R10" s="165"/>
      <c r="S10" s="24" t="s">
        <v>40</v>
      </c>
      <c r="T10" s="24"/>
      <c r="U10" s="24"/>
      <c r="V10" s="166" t="s">
        <v>50</v>
      </c>
      <c r="W10" s="167"/>
      <c r="X10" s="168"/>
    </row>
    <row r="11" spans="2:25" s="7" customFormat="1" ht="25.5" x14ac:dyDescent="0.2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53"/>
      <c r="H11" s="154"/>
      <c r="I11" s="155"/>
      <c r="J11" s="153"/>
      <c r="K11" s="154"/>
      <c r="L11" s="155"/>
      <c r="M11" s="153"/>
      <c r="N11" s="154"/>
      <c r="O11" s="155"/>
      <c r="P11" s="153"/>
      <c r="Q11" s="154"/>
      <c r="R11" s="155"/>
      <c r="S11" s="147"/>
      <c r="T11" s="147"/>
      <c r="U11" s="147"/>
      <c r="V11" s="156">
        <f>+S11/F11</f>
        <v>0</v>
      </c>
      <c r="W11" s="157"/>
      <c r="X11" s="158"/>
      <c r="Y11" s="7">
        <f>+F11/12</f>
        <v>150000</v>
      </c>
    </row>
    <row r="12" spans="2:25" s="7" customFormat="1" ht="51" x14ac:dyDescent="0.2">
      <c r="B12" s="12" t="s">
        <v>51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56">
        <f>+S12/F12</f>
        <v>0</v>
      </c>
      <c r="W12" s="157"/>
      <c r="X12" s="158"/>
    </row>
    <row r="13" spans="2:25" s="7" customFormat="1" ht="25.5" x14ac:dyDescent="0.2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56">
        <f>+S13/F13</f>
        <v>0</v>
      </c>
      <c r="W13" s="157"/>
      <c r="X13" s="158"/>
      <c r="Y13" s="8"/>
    </row>
    <row r="14" spans="2:25" s="7" customFormat="1" ht="26.25" thickBot="1" x14ac:dyDescent="0.25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8"/>
      <c r="T14" s="148"/>
      <c r="U14" s="148"/>
      <c r="V14" s="149">
        <f>+S14/F14</f>
        <v>0</v>
      </c>
      <c r="W14" s="150"/>
      <c r="X14" s="151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52">
        <f>SUM(G11:G14)</f>
        <v>0</v>
      </c>
      <c r="H15" s="152"/>
      <c r="I15" s="152"/>
      <c r="J15" s="152">
        <f>SUM(J11:J14)</f>
        <v>0</v>
      </c>
      <c r="K15" s="152"/>
      <c r="L15" s="152"/>
      <c r="M15" s="152">
        <f>SUM(M11:M14)</f>
        <v>0</v>
      </c>
      <c r="N15" s="152"/>
      <c r="O15" s="152"/>
      <c r="P15" s="152">
        <f>SUM(P11:P14)</f>
        <v>0</v>
      </c>
      <c r="Q15" s="152"/>
      <c r="R15" s="152"/>
      <c r="S15" s="152">
        <f>SUM(S11:S14)</f>
        <v>0</v>
      </c>
      <c r="T15" s="152"/>
      <c r="U15" s="152"/>
      <c r="V15" s="144">
        <f>+S15/F15</f>
        <v>0</v>
      </c>
      <c r="W15" s="145"/>
      <c r="X15" s="146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Consumos</vt:lpstr>
      <vt:lpstr>Hoja2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2023-06-12T13:53:40Z</cp:lastPrinted>
  <dcterms:created xsi:type="dcterms:W3CDTF">2022-02-07T17:19:53Z</dcterms:created>
  <dcterms:modified xsi:type="dcterms:W3CDTF">2023-07-06T13:36:41Z</dcterms:modified>
</cp:coreProperties>
</file>