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Mayo\"/>
    </mc:Choice>
  </mc:AlternateContent>
  <bookViews>
    <workbookView xWindow="0" yWindow="0" windowWidth="20490" windowHeight="7155"/>
  </bookViews>
  <sheets>
    <sheet name="Consumos" sheetId="1" r:id="rId1"/>
    <sheet name="Hoja2" sheetId="4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Consumos!$A$1:$R$43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E17" i="1" l="1"/>
  <c r="E18" i="1"/>
  <c r="E19" i="1"/>
  <c r="E20" i="1"/>
  <c r="E16" i="1"/>
  <c r="E10" i="4" l="1"/>
  <c r="C10" i="4"/>
  <c r="G10" i="4" l="1"/>
  <c r="A6" i="4" l="1"/>
  <c r="A9" i="4"/>
  <c r="G21" i="1"/>
  <c r="H21" i="1"/>
  <c r="I21" i="1"/>
  <c r="R21" i="1" l="1"/>
  <c r="R17" i="1"/>
  <c r="R16" i="1"/>
  <c r="F21" i="1" l="1"/>
  <c r="F24" i="1"/>
  <c r="Q24" i="1"/>
  <c r="P24" i="1"/>
  <c r="O24" i="1"/>
  <c r="N24" i="1"/>
  <c r="M24" i="1"/>
  <c r="L24" i="1"/>
  <c r="K24" i="1"/>
  <c r="J24" i="1"/>
  <c r="I24" i="1"/>
  <c r="H24" i="1"/>
  <c r="C21" i="1" l="1"/>
  <c r="B20" i="1"/>
  <c r="B9" i="4" s="1"/>
  <c r="A19" i="1"/>
  <c r="A8" i="4" s="1"/>
  <c r="B19" i="1"/>
  <c r="B8" i="4" s="1"/>
  <c r="B18" i="1"/>
  <c r="B6" i="4" s="1"/>
  <c r="B17" i="1"/>
  <c r="B4" i="4" s="1"/>
  <c r="B16" i="1"/>
  <c r="B3" i="4" s="1"/>
  <c r="A17" i="1"/>
  <c r="A4" i="4" s="1"/>
  <c r="A16" i="1"/>
  <c r="A3" i="4" s="1"/>
  <c r="G24" i="1" l="1"/>
  <c r="R24" i="1" s="1"/>
  <c r="L28" i="1"/>
  <c r="I28" i="1"/>
  <c r="R20" i="1"/>
  <c r="R19" i="1"/>
  <c r="R18" i="1"/>
  <c r="D21" i="1"/>
  <c r="O28" i="1" l="1"/>
  <c r="E21" i="1"/>
  <c r="F23" i="1" s="1"/>
  <c r="F28" i="1"/>
  <c r="R28" i="1"/>
  <c r="F25" i="1" l="1"/>
  <c r="L23" i="1"/>
  <c r="K23" i="1"/>
  <c r="K25" i="1" s="1"/>
  <c r="J23" i="1"/>
  <c r="J25" i="1" s="1"/>
  <c r="M23" i="1"/>
  <c r="M25" i="1" s="1"/>
  <c r="Q23" i="1"/>
  <c r="Q25" i="1" s="1"/>
  <c r="I23" i="1"/>
  <c r="P23" i="1"/>
  <c r="P25" i="1" s="1"/>
  <c r="H23" i="1"/>
  <c r="H25" i="1" s="1"/>
  <c r="O23" i="1"/>
  <c r="G23" i="1"/>
  <c r="G25" i="1" s="1"/>
  <c r="N23" i="1"/>
  <c r="N25" i="1" s="1"/>
  <c r="P15" i="2"/>
  <c r="M15" i="2"/>
  <c r="J15" i="2"/>
  <c r="G15" i="2"/>
  <c r="R23" i="1" l="1"/>
  <c r="R27" i="1" s="1"/>
  <c r="I25" i="1"/>
  <c r="I29" i="1" s="1"/>
  <c r="I27" i="1"/>
  <c r="O25" i="1"/>
  <c r="O29" i="1" s="1"/>
  <c r="O27" i="1"/>
  <c r="L25" i="1"/>
  <c r="L29" i="1" s="1"/>
  <c r="L27" i="1"/>
  <c r="F27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5" i="1" l="1"/>
  <c r="R29" i="1" s="1"/>
  <c r="F29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<sst xmlns="http://schemas.openxmlformats.org/spreadsheetml/2006/main" count="116" uniqueCount="83">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</sst>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9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9" fillId="2" borderId="0" xfId="0" applyNumberFormat="1" applyFont="1" applyFill="1" applyBorder="1" applyAlignment="1">
      <alignment horizontal="left"/>
    </xf>
    <xf numFmtId="7" fontId="9" fillId="2" borderId="4" xfId="0" applyNumberFormat="1" applyFont="1" applyFill="1" applyBorder="1" applyAlignment="1"/>
    <xf numFmtId="7" fontId="9" fillId="2" borderId="0" xfId="0" applyNumberFormat="1" applyFont="1" applyFill="1" applyBorder="1" applyAlignment="1"/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 vertical="center"/>
    </xf>
    <xf numFmtId="9" fontId="12" fillId="2" borderId="0" xfId="2" applyFont="1" applyFill="1" applyBorder="1" applyAlignment="1"/>
    <xf numFmtId="7" fontId="10" fillId="2" borderId="0" xfId="0" applyNumberFormat="1" applyFont="1" applyFill="1" applyBorder="1" applyAlignment="1">
      <alignment horizontal="center" vertical="center"/>
    </xf>
    <xf numFmtId="7" fontId="9" fillId="2" borderId="6" xfId="0" applyNumberFormat="1" applyFont="1" applyFill="1" applyBorder="1" applyAlignment="1"/>
    <xf numFmtId="7" fontId="9" fillId="2" borderId="7" xfId="0" applyNumberFormat="1" applyFont="1" applyFill="1" applyBorder="1" applyAlignment="1"/>
    <xf numFmtId="7" fontId="9" fillId="7" borderId="9" xfId="0" applyNumberFormat="1" applyFont="1" applyFill="1" applyBorder="1" applyAlignment="1">
      <alignment horizontal="center" vertical="center"/>
    </xf>
    <xf numFmtId="7" fontId="9" fillId="6" borderId="9" xfId="0" applyNumberFormat="1" applyFont="1" applyFill="1" applyBorder="1" applyAlignment="1">
      <alignment horizontal="center" vertical="center"/>
    </xf>
    <xf numFmtId="164" fontId="9" fillId="2" borderId="9" xfId="0" applyNumberFormat="1" applyFont="1" applyFill="1" applyBorder="1" applyAlignment="1">
      <alignment horizontal="center" vertical="center"/>
    </xf>
    <xf numFmtId="9" fontId="10" fillId="2" borderId="4" xfId="2" applyFont="1" applyFill="1" applyBorder="1" applyAlignment="1">
      <alignment vertical="center"/>
    </xf>
    <xf numFmtId="9" fontId="10" fillId="2" borderId="0" xfId="2" applyFont="1" applyFill="1" applyBorder="1" applyAlignment="1">
      <alignment vertical="center"/>
    </xf>
    <xf numFmtId="9" fontId="10" fillId="2" borderId="5" xfId="2" applyFont="1" applyFill="1" applyBorder="1" applyAlignment="1">
      <alignment horizontal="center" vertical="center"/>
    </xf>
    <xf numFmtId="9" fontId="9" fillId="2" borderId="0" xfId="2" applyFont="1" applyFill="1" applyBorder="1" applyAlignment="1">
      <alignment horizontal="left"/>
    </xf>
    <xf numFmtId="164" fontId="9" fillId="2" borderId="9" xfId="0" applyNumberFormat="1" applyFont="1" applyFill="1" applyBorder="1" applyAlignment="1">
      <alignment horizontal="center" vertical="center" wrapText="1"/>
    </xf>
    <xf numFmtId="7" fontId="10" fillId="2" borderId="4" xfId="0" applyNumberFormat="1" applyFont="1" applyFill="1" applyBorder="1" applyAlignment="1">
      <alignment vertical="center"/>
    </xf>
    <xf numFmtId="7" fontId="10" fillId="2" borderId="7" xfId="0" applyNumberFormat="1" applyFont="1" applyFill="1" applyBorder="1" applyAlignment="1">
      <alignment vertical="center"/>
    </xf>
    <xf numFmtId="164" fontId="9" fillId="2" borderId="0" xfId="2" applyNumberFormat="1" applyFont="1" applyFill="1" applyBorder="1" applyAlignment="1">
      <alignment horizontal="center"/>
    </xf>
    <xf numFmtId="164" fontId="9" fillId="2" borderId="7" xfId="2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left"/>
    </xf>
    <xf numFmtId="7" fontId="9" fillId="2" borderId="7" xfId="0" applyNumberFormat="1" applyFont="1" applyFill="1" applyBorder="1" applyAlignment="1">
      <alignment horizontal="center"/>
    </xf>
    <xf numFmtId="7" fontId="9" fillId="2" borderId="8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9" fillId="2" borderId="4" xfId="0" applyNumberFormat="1" applyFont="1" applyFill="1" applyBorder="1" applyAlignment="1">
      <alignment horizontal="left"/>
    </xf>
    <xf numFmtId="9" fontId="9" fillId="2" borderId="37" xfId="2" applyFont="1" applyFill="1" applyBorder="1" applyAlignment="1">
      <alignment horizontal="left"/>
    </xf>
    <xf numFmtId="7" fontId="9" fillId="2" borderId="37" xfId="0" applyNumberFormat="1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9" fillId="2" borderId="36" xfId="0" applyNumberFormat="1" applyFont="1" applyFill="1" applyBorder="1" applyAlignment="1">
      <alignment horizontal="left"/>
    </xf>
    <xf numFmtId="7" fontId="10" fillId="2" borderId="0" xfId="0" applyNumberFormat="1" applyFont="1" applyFill="1" applyBorder="1" applyAlignment="1">
      <alignment horizontal="center" vertic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/>
    </xf>
    <xf numFmtId="7" fontId="10" fillId="2" borderId="7" xfId="0" applyNumberFormat="1" applyFont="1" applyFill="1" applyBorder="1" applyAlignment="1">
      <alignment horizontal="center"/>
    </xf>
    <xf numFmtId="9" fontId="10" fillId="2" borderId="0" xfId="2" applyFont="1" applyFill="1" applyBorder="1" applyAlignment="1">
      <alignment horizontal="center" vertical="center"/>
    </xf>
    <xf numFmtId="7" fontId="13" fillId="2" borderId="8" xfId="0" applyNumberFormat="1" applyFont="1" applyFill="1" applyBorder="1" applyAlignment="1">
      <alignment vertical="center" wrapText="1"/>
    </xf>
    <xf numFmtId="7" fontId="14" fillId="2" borderId="30" xfId="0" applyNumberFormat="1" applyFont="1" applyFill="1" applyBorder="1" applyAlignment="1">
      <alignment horizontal="left" vertical="center"/>
    </xf>
    <xf numFmtId="39" fontId="15" fillId="8" borderId="36" xfId="0" applyNumberFormat="1" applyFont="1" applyFill="1" applyBorder="1" applyAlignment="1">
      <alignment horizontal="center" vertical="center" wrapText="1"/>
    </xf>
    <xf numFmtId="39" fontId="16" fillId="2" borderId="36" xfId="0" applyNumberFormat="1" applyFont="1" applyFill="1" applyBorder="1" applyAlignment="1">
      <alignment horizontal="center" vertical="center" wrapText="1"/>
    </xf>
    <xf numFmtId="7" fontId="16" fillId="2" borderId="36" xfId="0" applyNumberFormat="1" applyFont="1" applyFill="1" applyBorder="1" applyAlignment="1">
      <alignment horizontal="center" vertical="center"/>
    </xf>
    <xf numFmtId="7" fontId="16" fillId="2" borderId="36" xfId="0" applyNumberFormat="1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8" fillId="0" borderId="9" xfId="0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8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left"/>
    </xf>
    <xf numFmtId="164" fontId="19" fillId="0" borderId="9" xfId="0" applyNumberFormat="1" applyFont="1" applyBorder="1" applyAlignment="1">
      <alignment horizontal="center"/>
    </xf>
    <xf numFmtId="49" fontId="2" fillId="0" borderId="9" xfId="0" applyNumberFormat="1" applyFont="1" applyBorder="1" applyAlignment="1">
      <alignment horizontal="left"/>
    </xf>
    <xf numFmtId="49" fontId="21" fillId="9" borderId="16" xfId="0" applyNumberFormat="1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 wrapText="1"/>
    </xf>
    <xf numFmtId="39" fontId="1" fillId="9" borderId="17" xfId="0" applyNumberFormat="1" applyFont="1" applyFill="1" applyBorder="1" applyAlignment="1">
      <alignment horizontal="left" vertical="center" wrapText="1"/>
    </xf>
    <xf numFmtId="39" fontId="1" fillId="9" borderId="9" xfId="0" applyNumberFormat="1" applyFont="1" applyFill="1" applyBorder="1" applyAlignment="1">
      <alignment horizontal="center" vertical="center" wrapText="1"/>
    </xf>
    <xf numFmtId="39" fontId="21" fillId="9" borderId="17" xfId="0" applyNumberFormat="1" applyFont="1" applyFill="1" applyBorder="1" applyAlignment="1">
      <alignment horizontal="center" vertical="center"/>
    </xf>
    <xf numFmtId="7" fontId="21" fillId="9" borderId="17" xfId="0" applyNumberFormat="1" applyFont="1" applyFill="1" applyBorder="1" applyAlignment="1">
      <alignment horizontal="center" vertical="center"/>
    </xf>
    <xf numFmtId="7" fontId="21" fillId="9" borderId="41" xfId="0" applyNumberFormat="1" applyFont="1" applyFill="1" applyBorder="1" applyAlignment="1">
      <alignment horizontal="center" vertical="center" wrapText="1"/>
    </xf>
    <xf numFmtId="7" fontId="21" fillId="2" borderId="0" xfId="0" applyNumberFormat="1" applyFont="1" applyFill="1" applyBorder="1" applyAlignment="1">
      <alignment horizontal="left"/>
    </xf>
    <xf numFmtId="49" fontId="21" fillId="9" borderId="21" xfId="0" applyNumberFormat="1" applyFont="1" applyFill="1" applyBorder="1" applyAlignment="1">
      <alignment horizontal="left" vertical="center"/>
    </xf>
    <xf numFmtId="0" fontId="1" fillId="9" borderId="9" xfId="0" applyFont="1" applyFill="1" applyBorder="1" applyAlignment="1">
      <alignment vertical="center" wrapText="1"/>
    </xf>
    <xf numFmtId="39" fontId="1" fillId="9" borderId="9" xfId="0" applyNumberFormat="1" applyFont="1" applyFill="1" applyBorder="1" applyAlignment="1">
      <alignment horizontal="left" vertical="center" wrapText="1"/>
    </xf>
    <xf numFmtId="39" fontId="20" fillId="9" borderId="9" xfId="0" applyNumberFormat="1" applyFont="1" applyFill="1" applyBorder="1" applyAlignment="1">
      <alignment horizontal="left" vertical="center" wrapText="1"/>
    </xf>
    <xf numFmtId="39" fontId="21" fillId="9" borderId="9" xfId="0" applyNumberFormat="1" applyFont="1" applyFill="1" applyBorder="1" applyAlignment="1">
      <alignment horizontal="center" vertical="center"/>
    </xf>
    <xf numFmtId="7" fontId="21" fillId="9" borderId="9" xfId="0" applyNumberFormat="1" applyFont="1" applyFill="1" applyBorder="1" applyAlignment="1">
      <alignment horizontal="center" vertical="center"/>
    </xf>
    <xf numFmtId="7" fontId="21" fillId="9" borderId="38" xfId="0" applyNumberFormat="1" applyFont="1" applyFill="1" applyBorder="1" applyAlignment="1">
      <alignment horizontal="center" vertical="center" wrapText="1"/>
    </xf>
    <xf numFmtId="0" fontId="1" fillId="9" borderId="22" xfId="0" applyFont="1" applyFill="1" applyBorder="1" applyAlignment="1">
      <alignment vertical="center" wrapText="1"/>
    </xf>
    <xf numFmtId="49" fontId="21" fillId="9" borderId="25" xfId="0" applyNumberFormat="1" applyFont="1" applyFill="1" applyBorder="1" applyAlignment="1">
      <alignment horizontal="left" vertical="center"/>
    </xf>
    <xf numFmtId="0" fontId="1" fillId="9" borderId="27" xfId="0" applyFont="1" applyFill="1" applyBorder="1" applyAlignment="1">
      <alignment vertical="center" wrapText="1"/>
    </xf>
    <xf numFmtId="39" fontId="1" fillId="9" borderId="26" xfId="0" applyNumberFormat="1" applyFont="1" applyFill="1" applyBorder="1" applyAlignment="1">
      <alignment horizontal="left" vertical="center" wrapText="1"/>
    </xf>
    <xf numFmtId="39" fontId="20" fillId="9" borderId="26" xfId="0" applyNumberFormat="1" applyFont="1" applyFill="1" applyBorder="1" applyAlignment="1">
      <alignment horizontal="left" vertical="center" wrapText="1"/>
    </xf>
    <xf numFmtId="39" fontId="21" fillId="9" borderId="26" xfId="0" applyNumberFormat="1" applyFont="1" applyFill="1" applyBorder="1" applyAlignment="1">
      <alignment horizontal="center" vertical="center"/>
    </xf>
    <xf numFmtId="7" fontId="21" fillId="9" borderId="26" xfId="0" applyNumberFormat="1" applyFont="1" applyFill="1" applyBorder="1" applyAlignment="1">
      <alignment horizontal="center" vertical="center"/>
    </xf>
    <xf numFmtId="7" fontId="21" fillId="9" borderId="39" xfId="0" applyNumberFormat="1" applyFont="1" applyFill="1" applyBorder="1" applyAlignment="1">
      <alignment horizontal="center" vertical="center" wrapText="1"/>
    </xf>
    <xf numFmtId="7" fontId="9" fillId="2" borderId="23" xfId="0" applyNumberFormat="1" applyFont="1" applyFill="1" applyBorder="1" applyAlignment="1">
      <alignment horizontal="left" vertical="center" wrapText="1"/>
    </xf>
    <xf numFmtId="7" fontId="9" fillId="2" borderId="35" xfId="0" applyNumberFormat="1" applyFont="1" applyFill="1" applyBorder="1" applyAlignment="1">
      <alignment horizontal="left" vertical="center" wrapText="1"/>
    </xf>
    <xf numFmtId="164" fontId="9" fillId="2" borderId="22" xfId="0" applyNumberFormat="1" applyFont="1" applyFill="1" applyBorder="1" applyAlignment="1">
      <alignment horizontal="center" vertical="center"/>
    </xf>
    <xf numFmtId="164" fontId="9" fillId="2" borderId="23" xfId="0" applyNumberFormat="1" applyFont="1" applyFill="1" applyBorder="1" applyAlignment="1">
      <alignment horizontal="center" vertical="center"/>
    </xf>
    <xf numFmtId="164" fontId="9" fillId="2" borderId="3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 vertical="center"/>
    </xf>
    <xf numFmtId="7" fontId="9" fillId="2" borderId="1" xfId="0" applyNumberFormat="1" applyFont="1" applyFill="1" applyBorder="1" applyAlignment="1">
      <alignment horizontal="center"/>
    </xf>
    <xf numFmtId="7" fontId="9" fillId="2" borderId="2" xfId="0" applyNumberFormat="1" applyFont="1" applyFill="1" applyBorder="1" applyAlignment="1">
      <alignment horizontal="center"/>
    </xf>
    <xf numFmtId="7" fontId="9" fillId="2" borderId="3" xfId="0" applyNumberFormat="1" applyFont="1" applyFill="1" applyBorder="1" applyAlignment="1">
      <alignment horizontal="center"/>
    </xf>
    <xf numFmtId="7" fontId="9" fillId="2" borderId="4" xfId="0" applyNumberFormat="1" applyFont="1" applyFill="1" applyBorder="1" applyAlignment="1">
      <alignment horizontal="center"/>
    </xf>
    <xf numFmtId="7" fontId="9" fillId="2" borderId="0" xfId="0" applyNumberFormat="1" applyFont="1" applyFill="1" applyBorder="1" applyAlignment="1">
      <alignment horizontal="center"/>
    </xf>
    <xf numFmtId="7" fontId="9" fillId="2" borderId="5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 vertical="center"/>
    </xf>
    <xf numFmtId="7" fontId="10" fillId="2" borderId="0" xfId="0" applyNumberFormat="1" applyFont="1" applyFill="1" applyBorder="1" applyAlignment="1">
      <alignment horizontal="center"/>
    </xf>
    <xf numFmtId="7" fontId="9" fillId="2" borderId="23" xfId="0" applyNumberFormat="1" applyFont="1" applyFill="1" applyBorder="1" applyAlignment="1">
      <alignment horizontal="center" vertical="center" wrapText="1"/>
    </xf>
    <xf numFmtId="7" fontId="9" fillId="2" borderId="35" xfId="0" applyNumberFormat="1" applyFont="1" applyFill="1" applyBorder="1" applyAlignment="1">
      <alignment horizontal="center" vertical="center" wrapText="1"/>
    </xf>
    <xf numFmtId="7" fontId="10" fillId="6" borderId="0" xfId="0" applyNumberFormat="1" applyFont="1" applyFill="1" applyBorder="1" applyAlignment="1">
      <alignment horizontal="center"/>
    </xf>
    <xf numFmtId="7" fontId="9" fillId="7" borderId="35" xfId="0" applyNumberFormat="1" applyFont="1" applyFill="1" applyBorder="1" applyAlignment="1">
      <alignment horizontal="left" vertical="center" wrapText="1"/>
    </xf>
    <xf numFmtId="7" fontId="9" fillId="7" borderId="9" xfId="0" applyNumberFormat="1" applyFont="1" applyFill="1" applyBorder="1" applyAlignment="1">
      <alignment horizontal="left" vertical="center" wrapText="1"/>
    </xf>
    <xf numFmtId="7" fontId="9" fillId="6" borderId="35" xfId="0" applyNumberFormat="1" applyFont="1" applyFill="1" applyBorder="1" applyAlignment="1">
      <alignment horizontal="left" vertical="center" wrapText="1"/>
    </xf>
    <xf numFmtId="7" fontId="9" fillId="6" borderId="9" xfId="0" applyNumberFormat="1" applyFont="1" applyFill="1" applyBorder="1" applyAlignment="1">
      <alignment horizontal="left" vertical="center" wrapText="1"/>
    </xf>
    <xf numFmtId="7" fontId="9" fillId="6" borderId="23" xfId="0" applyNumberFormat="1" applyFont="1" applyFill="1" applyBorder="1" applyAlignment="1">
      <alignment horizontal="left" vertical="center" wrapText="1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>
      <alignment horizontal="center" vertical="center"/>
    </xf>
    <xf numFmtId="7" fontId="11" fillId="2" borderId="4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  <xf numFmtId="7" fontId="13" fillId="3" borderId="31" xfId="0" applyNumberFormat="1" applyFont="1" applyFill="1" applyBorder="1" applyAlignment="1">
      <alignment vertical="center" wrapText="1"/>
    </xf>
    <xf numFmtId="7" fontId="13" fillId="3" borderId="31" xfId="0" applyNumberFormat="1" applyFont="1" applyFill="1" applyBorder="1" applyAlignment="1">
      <alignment horizontal="center" vertical="center" wrapText="1"/>
    </xf>
    <xf numFmtId="7" fontId="13" fillId="3" borderId="11" xfId="0" applyNumberFormat="1" applyFont="1" applyFill="1" applyBorder="1" applyAlignment="1">
      <alignment horizontal="center" vertical="center" wrapText="1"/>
    </xf>
    <xf numFmtId="7" fontId="13" fillId="2" borderId="31" xfId="0" applyNumberFormat="1" applyFont="1" applyFill="1" applyBorder="1" applyAlignment="1">
      <alignment horizontal="center" vertical="center" wrapText="1"/>
    </xf>
    <xf numFmtId="7" fontId="13" fillId="2" borderId="40" xfId="0" applyNumberFormat="1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104774</xdr:rowOff>
    </xdr:from>
    <xdr:to>
      <xdr:col>8</xdr:col>
      <xdr:colOff>819150</xdr:colOff>
      <xdr:row>5</xdr:row>
      <xdr:rowOff>104775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17</xdr:col>
      <xdr:colOff>577967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3"/>
  <sheetViews>
    <sheetView tabSelected="1" zoomScale="70" zoomScaleNormal="70" workbookViewId="0">
      <selection activeCell="I1" sqref="I1"/>
    </sheetView>
  </sheetViews>
  <sheetFormatPr baseColWidth="10" defaultRowHeight="12.75" x14ac:dyDescent="0.2"/>
  <cols>
    <col min="1" max="1" width="10.7109375" style="25" bestFit="1" customWidth="1"/>
    <col min="2" max="2" width="28.42578125" style="27" customWidth="1"/>
    <col min="3" max="3" width="13.140625" style="27" bestFit="1" customWidth="1"/>
    <col min="4" max="4" width="15.28515625" style="27" customWidth="1"/>
    <col min="5" max="5" width="16" style="62" bestFit="1" customWidth="1"/>
    <col min="6" max="6" width="11.7109375" style="28" bestFit="1" customWidth="1"/>
    <col min="7" max="7" width="12.140625" style="28" bestFit="1" customWidth="1"/>
    <col min="8" max="8" width="14.28515625" style="28" bestFit="1" customWidth="1"/>
    <col min="9" max="9" width="20.5703125" style="28" bestFit="1" customWidth="1"/>
    <col min="10" max="10" width="13.85546875" style="28" bestFit="1" customWidth="1"/>
    <col min="11" max="13" width="11.7109375" style="28" bestFit="1" customWidth="1"/>
    <col min="14" max="14" width="12.140625" style="28" bestFit="1" customWidth="1"/>
    <col min="15" max="15" width="11.7109375" style="28" bestFit="1" customWidth="1"/>
    <col min="16" max="16" width="27.42578125" style="28" bestFit="1" customWidth="1"/>
    <col min="17" max="17" width="11.7109375" style="28" bestFit="1" customWidth="1"/>
    <col min="18" max="18" width="15.42578125" style="28" bestFit="1" customWidth="1"/>
    <col min="19" max="19" width="2.7109375" style="25" customWidth="1"/>
    <col min="20" max="16384" width="11.42578125" style="25"/>
  </cols>
  <sheetData>
    <row r="2" spans="1:26" ht="12" customHeight="1" x14ac:dyDescent="0.2">
      <c r="A2" s="118"/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20"/>
    </row>
    <row r="3" spans="1:26" x14ac:dyDescent="0.2">
      <c r="A3" s="121"/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3"/>
    </row>
    <row r="4" spans="1:26" x14ac:dyDescent="0.2">
      <c r="A4" s="121"/>
      <c r="B4" s="122"/>
      <c r="C4" s="122"/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3"/>
    </row>
    <row r="5" spans="1:26" x14ac:dyDescent="0.2">
      <c r="A5" s="121"/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3"/>
    </row>
    <row r="6" spans="1:26" x14ac:dyDescent="0.2">
      <c r="A6" s="121"/>
      <c r="B6" s="122"/>
      <c r="C6" s="122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3"/>
    </row>
    <row r="7" spans="1:26" x14ac:dyDescent="0.2">
      <c r="A7" s="135" t="s">
        <v>0</v>
      </c>
      <c r="B7" s="117"/>
      <c r="C7" s="117"/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24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135" t="s">
        <v>1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24"/>
      <c r="S8" s="30"/>
      <c r="T8" s="30"/>
      <c r="U8" s="30"/>
      <c r="V8" s="30"/>
      <c r="W8" s="30"/>
      <c r="X8" s="30"/>
      <c r="Y8" s="30"/>
      <c r="Z8" s="30"/>
    </row>
    <row r="9" spans="1:26" ht="5.25" customHeight="1" x14ac:dyDescent="0.2">
      <c r="A9" s="55"/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24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135" t="s">
        <v>2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24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136" t="s">
        <v>59</v>
      </c>
      <c r="B11" s="137"/>
      <c r="C11" s="137"/>
      <c r="D11" s="137"/>
      <c r="E11" s="137"/>
      <c r="F11" s="137"/>
      <c r="G11" s="137"/>
      <c r="H11" s="137"/>
      <c r="I11" s="137"/>
      <c r="J11" s="137"/>
      <c r="K11" s="137"/>
      <c r="L11" s="137"/>
      <c r="M11" s="137"/>
      <c r="N11" s="137"/>
      <c r="O11" s="137"/>
      <c r="P11" s="137"/>
      <c r="Q11" s="137"/>
      <c r="R11" s="138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135" t="s">
        <v>54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24"/>
      <c r="S12" s="30"/>
      <c r="T12" s="30"/>
      <c r="U12" s="30"/>
      <c r="V12" s="30"/>
      <c r="W12" s="30"/>
      <c r="X12" s="30"/>
      <c r="Y12" s="30"/>
      <c r="Z12" s="30"/>
    </row>
    <row r="13" spans="1:26" x14ac:dyDescent="0.2">
      <c r="A13" s="55"/>
      <c r="B13" s="31"/>
      <c r="C13" s="31"/>
      <c r="D13" s="31"/>
      <c r="E13" s="6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30"/>
      <c r="T13" s="30"/>
      <c r="U13" s="30"/>
      <c r="V13" s="30"/>
      <c r="W13" s="30"/>
      <c r="X13" s="30"/>
      <c r="Y13" s="30"/>
      <c r="Z13" s="30"/>
    </row>
    <row r="14" spans="1:26" ht="13.5" thickBot="1" x14ac:dyDescent="0.25">
      <c r="A14" s="55"/>
      <c r="F14" s="128" t="s">
        <v>60</v>
      </c>
      <c r="G14" s="128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61"/>
      <c r="S14" s="30"/>
      <c r="T14" s="30"/>
      <c r="U14" s="30"/>
      <c r="V14" s="30"/>
      <c r="W14" s="30"/>
      <c r="X14" s="30"/>
      <c r="Y14" s="30"/>
      <c r="Z14" s="30"/>
    </row>
    <row r="15" spans="1:26" ht="33.75" thickBot="1" x14ac:dyDescent="0.25">
      <c r="A15" s="67" t="s">
        <v>69</v>
      </c>
      <c r="B15" s="164" t="s">
        <v>53</v>
      </c>
      <c r="C15" s="165" t="s">
        <v>55</v>
      </c>
      <c r="D15" s="165" t="s">
        <v>56</v>
      </c>
      <c r="E15" s="166" t="s">
        <v>61</v>
      </c>
      <c r="F15" s="167" t="s">
        <v>3</v>
      </c>
      <c r="G15" s="167" t="s">
        <v>4</v>
      </c>
      <c r="H15" s="167" t="s">
        <v>5</v>
      </c>
      <c r="I15" s="165" t="s">
        <v>6</v>
      </c>
      <c r="J15" s="165" t="s">
        <v>7</v>
      </c>
      <c r="K15" s="165" t="s">
        <v>8</v>
      </c>
      <c r="L15" s="167" t="s">
        <v>9</v>
      </c>
      <c r="M15" s="167" t="s">
        <v>10</v>
      </c>
      <c r="N15" s="167" t="s">
        <v>11</v>
      </c>
      <c r="O15" s="165" t="s">
        <v>12</v>
      </c>
      <c r="P15" s="165" t="s">
        <v>13</v>
      </c>
      <c r="Q15" s="165" t="s">
        <v>14</v>
      </c>
      <c r="R15" s="168" t="s">
        <v>15</v>
      </c>
    </row>
    <row r="16" spans="1:26" s="96" customFormat="1" ht="39" customHeight="1" x14ac:dyDescent="0.3">
      <c r="A16" s="89" t="str">
        <f>+[1]PROGRAMACION!$B$11</f>
        <v>2.2.3.1.01</v>
      </c>
      <c r="B16" s="90" t="str">
        <f>+[1]PROGRAMACION!$C$11</f>
        <v xml:space="preserve">Viaticos </v>
      </c>
      <c r="C16" s="91">
        <v>0</v>
      </c>
      <c r="D16" s="91">
        <v>1800000</v>
      </c>
      <c r="E16" s="92">
        <f>+D16+C16</f>
        <v>1800000</v>
      </c>
      <c r="F16" s="93">
        <v>0</v>
      </c>
      <c r="G16" s="93">
        <v>80550</v>
      </c>
      <c r="H16" s="94">
        <v>302600</v>
      </c>
      <c r="I16" s="94">
        <v>207500</v>
      </c>
      <c r="J16" s="94">
        <v>82300</v>
      </c>
      <c r="K16" s="94"/>
      <c r="L16" s="94"/>
      <c r="M16" s="94"/>
      <c r="N16" s="94"/>
      <c r="O16" s="94"/>
      <c r="P16" s="94"/>
      <c r="Q16" s="94"/>
      <c r="R16" s="95">
        <f t="shared" ref="R16:R20" si="0">SUM(F16:Q16)</f>
        <v>672950</v>
      </c>
    </row>
    <row r="17" spans="1:18" s="96" customFormat="1" ht="39" customHeight="1" x14ac:dyDescent="0.3">
      <c r="A17" s="97" t="str">
        <f>+[1]PROGRAMACION!$B$12</f>
        <v>2.2.5.4.01</v>
      </c>
      <c r="B17" s="98" t="str">
        <f>+[1]PROGRAMACION!$C$12</f>
        <v>Alquileres de  equipos de transporte tracción</v>
      </c>
      <c r="C17" s="99">
        <v>0</v>
      </c>
      <c r="D17" s="100">
        <v>100000</v>
      </c>
      <c r="E17" s="92">
        <f t="shared" ref="E17:E20" si="1">+D17+C17</f>
        <v>100000</v>
      </c>
      <c r="F17" s="101">
        <v>0</v>
      </c>
      <c r="G17" s="101">
        <v>37596.92</v>
      </c>
      <c r="H17" s="102">
        <v>0</v>
      </c>
      <c r="I17" s="102">
        <v>0</v>
      </c>
      <c r="J17" s="102">
        <v>0</v>
      </c>
      <c r="K17" s="102"/>
      <c r="L17" s="102"/>
      <c r="M17" s="102"/>
      <c r="N17" s="102"/>
      <c r="O17" s="102"/>
      <c r="P17" s="102"/>
      <c r="Q17" s="102"/>
      <c r="R17" s="103">
        <f t="shared" si="0"/>
        <v>37596.92</v>
      </c>
    </row>
    <row r="18" spans="1:18" s="96" customFormat="1" ht="39" customHeight="1" x14ac:dyDescent="0.3">
      <c r="A18" s="97" t="s">
        <v>67</v>
      </c>
      <c r="B18" s="72" t="str">
        <f>+[1]PROGRAMACION!$C$20</f>
        <v>Acabados textiles  (banderas)</v>
      </c>
      <c r="C18" s="99">
        <v>0</v>
      </c>
      <c r="D18" s="100">
        <v>100000</v>
      </c>
      <c r="E18" s="92">
        <f t="shared" si="1"/>
        <v>100000</v>
      </c>
      <c r="F18" s="101">
        <v>0</v>
      </c>
      <c r="G18" s="101">
        <v>197903.7</v>
      </c>
      <c r="H18" s="102">
        <v>0</v>
      </c>
      <c r="I18" s="102">
        <v>0</v>
      </c>
      <c r="J18" s="102">
        <v>98588</v>
      </c>
      <c r="K18" s="102"/>
      <c r="L18" s="102"/>
      <c r="M18" s="102"/>
      <c r="N18" s="102"/>
      <c r="O18" s="102"/>
      <c r="P18" s="102"/>
      <c r="Q18" s="102"/>
      <c r="R18" s="103">
        <f t="shared" si="0"/>
        <v>296491.7</v>
      </c>
    </row>
    <row r="19" spans="1:18" s="96" customFormat="1" ht="39" customHeight="1" x14ac:dyDescent="0.3">
      <c r="A19" s="97" t="str">
        <f>+[1]PROGRAMACION!$B$26</f>
        <v>2.3.7.1.01</v>
      </c>
      <c r="B19" s="104" t="str">
        <f>+[1]PROGRAMACION!$C$26</f>
        <v>Gasolina</v>
      </c>
      <c r="C19" s="99">
        <v>0</v>
      </c>
      <c r="D19" s="99">
        <v>3780000</v>
      </c>
      <c r="E19" s="92">
        <f t="shared" si="1"/>
        <v>3780000</v>
      </c>
      <c r="F19" s="101">
        <v>0</v>
      </c>
      <c r="G19" s="101">
        <v>0</v>
      </c>
      <c r="H19" s="102">
        <v>945000</v>
      </c>
      <c r="I19" s="102">
        <v>315000</v>
      </c>
      <c r="J19" s="102">
        <v>315000</v>
      </c>
      <c r="K19" s="102"/>
      <c r="L19" s="102"/>
      <c r="M19" s="102"/>
      <c r="N19" s="102"/>
      <c r="O19" s="102"/>
      <c r="P19" s="102"/>
      <c r="Q19" s="102"/>
      <c r="R19" s="103">
        <f t="shared" si="0"/>
        <v>1575000</v>
      </c>
    </row>
    <row r="20" spans="1:18" s="96" customFormat="1" ht="39" customHeight="1" thickBot="1" x14ac:dyDescent="0.35">
      <c r="A20" s="105" t="s">
        <v>68</v>
      </c>
      <c r="B20" s="106" t="str">
        <f>+[1]PROGRAMACION!$C$29</f>
        <v>Utiles destinados a actividades deportivas</v>
      </c>
      <c r="C20" s="107">
        <f>1636577-D20</f>
        <v>836577</v>
      </c>
      <c r="D20" s="108">
        <v>800000</v>
      </c>
      <c r="E20" s="92">
        <f t="shared" si="1"/>
        <v>1636577</v>
      </c>
      <c r="F20" s="109">
        <v>0</v>
      </c>
      <c r="G20" s="109">
        <v>7316</v>
      </c>
      <c r="H20" s="110">
        <v>429172.12</v>
      </c>
      <c r="I20" s="110">
        <v>0</v>
      </c>
      <c r="J20" s="110">
        <v>119590.21</v>
      </c>
      <c r="K20" s="110"/>
      <c r="L20" s="110"/>
      <c r="M20" s="110"/>
      <c r="N20" s="110"/>
      <c r="O20" s="110"/>
      <c r="P20" s="110"/>
      <c r="Q20" s="110"/>
      <c r="R20" s="111">
        <f t="shared" si="0"/>
        <v>556078.32999999996</v>
      </c>
    </row>
    <row r="21" spans="1:18" s="50" customFormat="1" ht="17.25" customHeight="1" x14ac:dyDescent="0.2">
      <c r="A21" s="58"/>
      <c r="B21" s="66" t="s">
        <v>66</v>
      </c>
      <c r="C21" s="68">
        <f t="shared" ref="C21:I21" si="2">SUM(C16:C20)</f>
        <v>836577</v>
      </c>
      <c r="D21" s="68">
        <f t="shared" si="2"/>
        <v>6580000</v>
      </c>
      <c r="E21" s="68">
        <f t="shared" si="2"/>
        <v>7416577</v>
      </c>
      <c r="F21" s="69">
        <f t="shared" si="2"/>
        <v>0</v>
      </c>
      <c r="G21" s="70">
        <f t="shared" si="2"/>
        <v>323366.62</v>
      </c>
      <c r="H21" s="70">
        <f t="shared" si="2"/>
        <v>1676772.12</v>
      </c>
      <c r="I21" s="70">
        <f t="shared" si="2"/>
        <v>522500</v>
      </c>
      <c r="J21" s="70"/>
      <c r="K21" s="70"/>
      <c r="L21" s="70"/>
      <c r="M21" s="70"/>
      <c r="N21" s="70"/>
      <c r="O21" s="70"/>
      <c r="P21" s="70"/>
      <c r="Q21" s="70"/>
      <c r="R21" s="71">
        <f>SUM(F21:Q21)</f>
        <v>2522638.7400000002</v>
      </c>
    </row>
    <row r="22" spans="1:18" x14ac:dyDescent="0.2">
      <c r="A22" s="57"/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7"/>
    </row>
    <row r="23" spans="1:18" x14ac:dyDescent="0.2">
      <c r="A23" s="57"/>
      <c r="B23" s="129" t="s">
        <v>57</v>
      </c>
      <c r="C23" s="130"/>
      <c r="D23" s="130"/>
      <c r="E23" s="130"/>
      <c r="F23" s="35">
        <f>+$E$21/12</f>
        <v>618048.08333333337</v>
      </c>
      <c r="G23" s="35">
        <f t="shared" ref="G23:Q23" si="3">+$E$21/12</f>
        <v>618048.08333333337</v>
      </c>
      <c r="H23" s="35">
        <f t="shared" si="3"/>
        <v>618048.08333333337</v>
      </c>
      <c r="I23" s="35">
        <f t="shared" si="3"/>
        <v>618048.08333333337</v>
      </c>
      <c r="J23" s="35">
        <f t="shared" si="3"/>
        <v>618048.08333333337</v>
      </c>
      <c r="K23" s="35">
        <f t="shared" si="3"/>
        <v>618048.08333333337</v>
      </c>
      <c r="L23" s="35">
        <f t="shared" si="3"/>
        <v>618048.08333333337</v>
      </c>
      <c r="M23" s="35">
        <f t="shared" si="3"/>
        <v>618048.08333333337</v>
      </c>
      <c r="N23" s="35">
        <f t="shared" si="3"/>
        <v>618048.08333333337</v>
      </c>
      <c r="O23" s="35">
        <f t="shared" si="3"/>
        <v>618048.08333333337</v>
      </c>
      <c r="P23" s="35">
        <f t="shared" si="3"/>
        <v>618048.08333333337</v>
      </c>
      <c r="Q23" s="35">
        <f t="shared" si="3"/>
        <v>618048.08333333337</v>
      </c>
      <c r="R23" s="35">
        <f>+SUM(F23:Q23)</f>
        <v>7416576.9999999991</v>
      </c>
    </row>
    <row r="24" spans="1:18" x14ac:dyDescent="0.2">
      <c r="A24" s="57"/>
      <c r="B24" s="131" t="s">
        <v>62</v>
      </c>
      <c r="C24" s="132"/>
      <c r="D24" s="132"/>
      <c r="E24" s="132"/>
      <c r="F24" s="36">
        <f t="shared" ref="F24:Q24" si="4">+SUM(F16:F20)</f>
        <v>0</v>
      </c>
      <c r="G24" s="36">
        <f t="shared" si="4"/>
        <v>323366.62</v>
      </c>
      <c r="H24" s="36">
        <f t="shared" si="4"/>
        <v>1676772.12</v>
      </c>
      <c r="I24" s="36">
        <f t="shared" si="4"/>
        <v>522500</v>
      </c>
      <c r="J24" s="36">
        <f t="shared" si="4"/>
        <v>615478.21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36">
        <f t="shared" si="4"/>
        <v>0</v>
      </c>
      <c r="O24" s="36">
        <f t="shared" si="4"/>
        <v>0</v>
      </c>
      <c r="P24" s="36">
        <f t="shared" si="4"/>
        <v>0</v>
      </c>
      <c r="Q24" s="36">
        <f t="shared" si="4"/>
        <v>0</v>
      </c>
      <c r="R24" s="36">
        <f>+SUM(F24:Q24)</f>
        <v>3138116.95</v>
      </c>
    </row>
    <row r="25" spans="1:18" x14ac:dyDescent="0.2">
      <c r="A25" s="57"/>
      <c r="B25" s="133" t="s">
        <v>58</v>
      </c>
      <c r="C25" s="133"/>
      <c r="D25" s="133"/>
      <c r="E25" s="131"/>
      <c r="F25" s="37">
        <f>+F24-F23</f>
        <v>-618048.08333333337</v>
      </c>
      <c r="G25" s="37">
        <f t="shared" ref="G25:Q25" si="5">+G24-G23</f>
        <v>-294681.46333333338</v>
      </c>
      <c r="H25" s="37">
        <f t="shared" si="5"/>
        <v>1058724.0366666666</v>
      </c>
      <c r="I25" s="37">
        <f t="shared" si="5"/>
        <v>-95548.083333333372</v>
      </c>
      <c r="J25" s="37">
        <f t="shared" si="5"/>
        <v>-2569.8733333334094</v>
      </c>
      <c r="K25" s="37">
        <f t="shared" si="5"/>
        <v>-618048.08333333337</v>
      </c>
      <c r="L25" s="37">
        <f t="shared" si="5"/>
        <v>-618048.08333333337</v>
      </c>
      <c r="M25" s="37">
        <f t="shared" si="5"/>
        <v>-618048.08333333337</v>
      </c>
      <c r="N25" s="37">
        <f t="shared" si="5"/>
        <v>-618048.08333333337</v>
      </c>
      <c r="O25" s="37">
        <f t="shared" si="5"/>
        <v>-618048.08333333337</v>
      </c>
      <c r="P25" s="37">
        <f t="shared" si="5"/>
        <v>-618048.08333333337</v>
      </c>
      <c r="Q25" s="37">
        <f t="shared" si="5"/>
        <v>-618048.08333333337</v>
      </c>
      <c r="R25" s="37">
        <f>+SUM(F25:Q25)</f>
        <v>-4278460.0500000007</v>
      </c>
    </row>
    <row r="26" spans="1:18" s="41" customFormat="1" x14ac:dyDescent="0.2">
      <c r="A26" s="57"/>
      <c r="B26" s="39"/>
      <c r="C26" s="39"/>
      <c r="D26" s="39"/>
      <c r="E26" s="65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s="41" customFormat="1" x14ac:dyDescent="0.2">
      <c r="A27" s="57"/>
      <c r="B27" s="112" t="s">
        <v>63</v>
      </c>
      <c r="C27" s="112"/>
      <c r="D27" s="112"/>
      <c r="E27" s="113"/>
      <c r="F27" s="114">
        <f>+SUM(F23:H23)</f>
        <v>1854144.25</v>
      </c>
      <c r="G27" s="115"/>
      <c r="H27" s="116"/>
      <c r="I27" s="114">
        <f>+SUM(I23:K23)</f>
        <v>1854144.25</v>
      </c>
      <c r="J27" s="115"/>
      <c r="K27" s="116"/>
      <c r="L27" s="114">
        <f>+SUM(L23:N23)</f>
        <v>1854144.25</v>
      </c>
      <c r="M27" s="115"/>
      <c r="N27" s="116"/>
      <c r="O27" s="114">
        <f>+SUM(O23:Q23)</f>
        <v>1854144.25</v>
      </c>
      <c r="P27" s="115"/>
      <c r="Q27" s="116"/>
      <c r="R27" s="42">
        <f>+R23</f>
        <v>7416576.9999999991</v>
      </c>
    </row>
    <row r="28" spans="1:18" s="41" customFormat="1" x14ac:dyDescent="0.2">
      <c r="A28" s="57"/>
      <c r="B28" s="112" t="s">
        <v>64</v>
      </c>
      <c r="C28" s="112"/>
      <c r="D28" s="112"/>
      <c r="E28" s="113"/>
      <c r="F28" s="114">
        <f>+SUM(F24:H24)</f>
        <v>2000138.7400000002</v>
      </c>
      <c r="G28" s="115"/>
      <c r="H28" s="116"/>
      <c r="I28" s="114">
        <f>+SUM(I24:K24)</f>
        <v>1137978.21</v>
      </c>
      <c r="J28" s="115"/>
      <c r="K28" s="116"/>
      <c r="L28" s="114">
        <f>+SUM(L24:N24)</f>
        <v>0</v>
      </c>
      <c r="M28" s="115"/>
      <c r="N28" s="116"/>
      <c r="O28" s="114">
        <f>+SUM(O24:Q24)</f>
        <v>0</v>
      </c>
      <c r="P28" s="115"/>
      <c r="Q28" s="116"/>
      <c r="R28" s="42">
        <f>+R24</f>
        <v>3138116.95</v>
      </c>
    </row>
    <row r="29" spans="1:18" s="41" customFormat="1" ht="16.5" customHeight="1" x14ac:dyDescent="0.2">
      <c r="A29" s="57"/>
      <c r="B29" s="112" t="s">
        <v>65</v>
      </c>
      <c r="C29" s="112"/>
      <c r="D29" s="112"/>
      <c r="E29" s="113"/>
      <c r="F29" s="114">
        <f>+SUM(F25:H25)</f>
        <v>145994.48999999987</v>
      </c>
      <c r="G29" s="115"/>
      <c r="H29" s="116"/>
      <c r="I29" s="114">
        <f>+SUM(I25:K25)</f>
        <v>-716166.04000000015</v>
      </c>
      <c r="J29" s="115"/>
      <c r="K29" s="116"/>
      <c r="L29" s="114">
        <f>+SUM(L25:N25)</f>
        <v>-1854144.25</v>
      </c>
      <c r="M29" s="115"/>
      <c r="N29" s="116"/>
      <c r="O29" s="114">
        <f>+SUM(O25:Q25)</f>
        <v>-1854144.25</v>
      </c>
      <c r="P29" s="115"/>
      <c r="Q29" s="116"/>
      <c r="R29" s="42">
        <f>+R25</f>
        <v>-4278460.0500000007</v>
      </c>
    </row>
    <row r="30" spans="1:18" s="41" customFormat="1" x14ac:dyDescent="0.2">
      <c r="A30" s="57"/>
      <c r="B30" s="38"/>
      <c r="C30" s="39"/>
      <c r="D30" s="39"/>
      <c r="E30" s="65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 s="41" customFormat="1" x14ac:dyDescent="0.2">
      <c r="A31" s="57"/>
      <c r="B31" s="38"/>
      <c r="C31" s="39"/>
      <c r="D31" s="39"/>
      <c r="E31" s="65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41" customFormat="1" x14ac:dyDescent="0.2">
      <c r="A32" s="57"/>
      <c r="B32" s="38"/>
      <c r="C32" s="39"/>
      <c r="D32" s="39"/>
      <c r="E32" s="65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</row>
    <row r="33" spans="1:18" s="41" customFormat="1" x14ac:dyDescent="0.2">
      <c r="A33" s="57"/>
      <c r="B33" s="38"/>
      <c r="C33" s="39"/>
      <c r="D33" s="39"/>
      <c r="E33" s="65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</row>
    <row r="34" spans="1:18" s="41" customFormat="1" x14ac:dyDescent="0.2">
      <c r="A34" s="57"/>
      <c r="B34" s="38"/>
      <c r="C34" s="39"/>
      <c r="D34" s="39"/>
      <c r="E34" s="65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 s="41" customFormat="1" x14ac:dyDescent="0.2">
      <c r="A35" s="57"/>
      <c r="B35" s="38"/>
      <c r="C35" s="39"/>
      <c r="D35" s="39"/>
      <c r="E35" s="65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</row>
    <row r="36" spans="1:18" s="41" customFormat="1" x14ac:dyDescent="0.2">
      <c r="A36" s="57"/>
      <c r="B36" s="38"/>
      <c r="C36" s="39"/>
      <c r="D36" s="39"/>
      <c r="E36" s="65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 s="41" customFormat="1" x14ac:dyDescent="0.2">
      <c r="A37" s="56"/>
      <c r="B37" s="38"/>
      <c r="C37" s="39"/>
      <c r="D37" s="39"/>
      <c r="E37" s="6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 x14ac:dyDescent="0.2">
      <c r="A38" s="57"/>
      <c r="B38" s="43"/>
      <c r="C38" s="44"/>
      <c r="D38" s="44"/>
      <c r="E38" s="60"/>
      <c r="F38" s="45"/>
      <c r="G38" s="45"/>
      <c r="H38" s="46"/>
      <c r="I38" s="46"/>
      <c r="J38" s="46"/>
      <c r="K38" s="45"/>
      <c r="L38" s="45"/>
      <c r="M38" s="46"/>
      <c r="N38" s="46"/>
      <c r="O38" s="45"/>
      <c r="P38" s="46"/>
      <c r="Q38" s="46"/>
      <c r="R38" s="47"/>
    </row>
    <row r="39" spans="1:18" x14ac:dyDescent="0.2">
      <c r="A39" s="57"/>
      <c r="B39" s="43"/>
      <c r="C39" s="117" t="s">
        <v>16</v>
      </c>
      <c r="D39" s="117"/>
      <c r="E39" s="60"/>
      <c r="F39" s="117"/>
      <c r="G39" s="117"/>
      <c r="I39" s="32" t="s">
        <v>16</v>
      </c>
      <c r="M39" s="117" t="s">
        <v>16</v>
      </c>
      <c r="N39" s="117"/>
      <c r="P39" s="117" t="s">
        <v>16</v>
      </c>
      <c r="Q39" s="117"/>
      <c r="R39" s="29"/>
    </row>
    <row r="40" spans="1:18" s="50" customFormat="1" x14ac:dyDescent="0.2">
      <c r="A40" s="58"/>
      <c r="B40" s="48"/>
      <c r="C40" s="125" t="s">
        <v>17</v>
      </c>
      <c r="D40" s="125"/>
      <c r="E40" s="62"/>
      <c r="F40" s="125"/>
      <c r="G40" s="125"/>
      <c r="H40" s="49"/>
      <c r="I40" s="49" t="s">
        <v>18</v>
      </c>
      <c r="J40" s="49"/>
      <c r="K40" s="49"/>
      <c r="L40" s="49"/>
      <c r="M40" s="125" t="s">
        <v>19</v>
      </c>
      <c r="N40" s="125"/>
      <c r="O40" s="49"/>
      <c r="P40" s="134" t="s">
        <v>20</v>
      </c>
      <c r="Q40" s="134"/>
      <c r="R40" s="47"/>
    </row>
    <row r="41" spans="1:18" x14ac:dyDescent="0.2">
      <c r="A41" s="57"/>
      <c r="B41" s="26"/>
      <c r="C41" s="122" t="s">
        <v>21</v>
      </c>
      <c r="D41" s="122"/>
      <c r="F41" s="122"/>
      <c r="G41" s="122"/>
      <c r="I41" s="28" t="s">
        <v>22</v>
      </c>
      <c r="M41" s="122" t="s">
        <v>23</v>
      </c>
      <c r="N41" s="122"/>
      <c r="P41" s="27" t="s">
        <v>24</v>
      </c>
      <c r="Q41" s="27"/>
      <c r="R41" s="29"/>
    </row>
    <row r="42" spans="1:18" x14ac:dyDescent="0.2">
      <c r="A42" s="59"/>
      <c r="B42" s="33"/>
      <c r="C42" s="34"/>
      <c r="D42" s="34"/>
      <c r="E42" s="64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 ht="30" customHeight="1" x14ac:dyDescent="0.2"/>
  </sheetData>
  <mergeCells count="38">
    <mergeCell ref="A7:R7"/>
    <mergeCell ref="A8:R8"/>
    <mergeCell ref="A10:R10"/>
    <mergeCell ref="A11:R11"/>
    <mergeCell ref="A12:R12"/>
    <mergeCell ref="A2:R6"/>
    <mergeCell ref="B9:R9"/>
    <mergeCell ref="C39:D39"/>
    <mergeCell ref="C40:D40"/>
    <mergeCell ref="C41:D41"/>
    <mergeCell ref="B22:R22"/>
    <mergeCell ref="F14:Q14"/>
    <mergeCell ref="B23:E23"/>
    <mergeCell ref="B24:E24"/>
    <mergeCell ref="B25:E25"/>
    <mergeCell ref="F40:G40"/>
    <mergeCell ref="M40:N40"/>
    <mergeCell ref="P40:Q40"/>
    <mergeCell ref="F41:G41"/>
    <mergeCell ref="M41:N41"/>
    <mergeCell ref="F39:G39"/>
    <mergeCell ref="M39:N39"/>
    <mergeCell ref="P39:Q39"/>
    <mergeCell ref="F27:H27"/>
    <mergeCell ref="I27:K27"/>
    <mergeCell ref="L27:N27"/>
    <mergeCell ref="O27:Q27"/>
    <mergeCell ref="B27:E27"/>
    <mergeCell ref="O28:Q28"/>
    <mergeCell ref="O29:Q29"/>
    <mergeCell ref="B28:E28"/>
    <mergeCell ref="B29:E29"/>
    <mergeCell ref="F28:H28"/>
    <mergeCell ref="I28:K28"/>
    <mergeCell ref="L28:N28"/>
    <mergeCell ref="F29:H29"/>
    <mergeCell ref="I29:K29"/>
    <mergeCell ref="L29:N29"/>
  </mergeCells>
  <conditionalFormatting sqref="F38:Q38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76" bestFit="1" customWidth="1"/>
    <col min="2" max="2" width="38.5703125" style="76" bestFit="1" customWidth="1"/>
    <col min="3" max="3" width="12.7109375" style="76" bestFit="1" customWidth="1"/>
    <col min="4" max="4" width="9.85546875" style="84" bestFit="1" customWidth="1"/>
    <col min="5" max="5" width="12.7109375" style="84" bestFit="1" customWidth="1"/>
    <col min="6" max="6" width="9.85546875" style="84" bestFit="1" customWidth="1"/>
    <col min="7" max="7" width="12.7109375" style="84" bestFit="1" customWidth="1"/>
    <col min="8" max="11" width="9.85546875" style="76" bestFit="1" customWidth="1"/>
    <col min="12" max="12" width="11.5703125" style="76" bestFit="1" customWidth="1"/>
    <col min="13" max="13" width="9.85546875" style="76" bestFit="1" customWidth="1"/>
    <col min="14" max="14" width="10.85546875" style="76" bestFit="1" customWidth="1"/>
    <col min="15" max="15" width="10.28515625" style="76" bestFit="1" customWidth="1"/>
    <col min="16" max="16384" width="11.42578125" style="76"/>
  </cols>
  <sheetData>
    <row r="1" spans="1:15" x14ac:dyDescent="0.2">
      <c r="C1" s="76" t="s">
        <v>75</v>
      </c>
      <c r="D1" s="80" t="s">
        <v>70</v>
      </c>
      <c r="E1" s="80" t="s">
        <v>70</v>
      </c>
      <c r="F1" s="80" t="s">
        <v>70</v>
      </c>
      <c r="G1" s="80" t="s">
        <v>70</v>
      </c>
      <c r="H1" s="73" t="s">
        <v>70</v>
      </c>
      <c r="I1" s="73" t="s">
        <v>70</v>
      </c>
      <c r="J1" s="73" t="s">
        <v>70</v>
      </c>
      <c r="K1" s="73" t="s">
        <v>70</v>
      </c>
      <c r="L1" s="73" t="s">
        <v>70</v>
      </c>
      <c r="M1" s="73" t="s">
        <v>70</v>
      </c>
      <c r="N1" s="73" t="s">
        <v>70</v>
      </c>
      <c r="O1" s="73" t="s">
        <v>70</v>
      </c>
    </row>
    <row r="2" spans="1:15" x14ac:dyDescent="0.2">
      <c r="A2" s="74" t="s">
        <v>71</v>
      </c>
      <c r="B2" s="74" t="s">
        <v>72</v>
      </c>
      <c r="C2" s="74"/>
      <c r="D2" s="81" t="s">
        <v>3</v>
      </c>
      <c r="E2" s="81" t="s">
        <v>4</v>
      </c>
      <c r="F2" s="81" t="s">
        <v>5</v>
      </c>
      <c r="G2" s="81" t="s">
        <v>6</v>
      </c>
      <c r="H2" s="74" t="s">
        <v>7</v>
      </c>
      <c r="I2" s="74" t="s">
        <v>8</v>
      </c>
      <c r="J2" s="74" t="s">
        <v>9</v>
      </c>
      <c r="K2" s="74" t="s">
        <v>10</v>
      </c>
      <c r="L2" s="74" t="s">
        <v>11</v>
      </c>
      <c r="M2" s="74" t="s">
        <v>12</v>
      </c>
      <c r="N2" s="74" t="s">
        <v>13</v>
      </c>
      <c r="O2" s="74" t="s">
        <v>14</v>
      </c>
    </row>
    <row r="3" spans="1:15" x14ac:dyDescent="0.2">
      <c r="A3" s="77" t="str">
        <f>+Consumos!A16</f>
        <v>2.2.3.1.01</v>
      </c>
      <c r="B3" s="77" t="str">
        <f>+Consumos!B16</f>
        <v xml:space="preserve">Viaticos </v>
      </c>
      <c r="C3" s="75">
        <v>1800000</v>
      </c>
      <c r="D3" s="82"/>
      <c r="E3" s="82">
        <v>1800000</v>
      </c>
      <c r="F3" s="82"/>
      <c r="G3" s="82">
        <v>1800000</v>
      </c>
      <c r="H3" s="75"/>
      <c r="I3" s="75"/>
      <c r="J3" s="75"/>
      <c r="K3" s="75"/>
      <c r="L3" s="75"/>
      <c r="M3" s="75"/>
      <c r="N3" s="75"/>
      <c r="O3" s="75"/>
    </row>
    <row r="4" spans="1:15" x14ac:dyDescent="0.2">
      <c r="A4" s="77" t="str">
        <f>+Consumos!A17</f>
        <v>2.2.5.4.01</v>
      </c>
      <c r="B4" s="77" t="str">
        <f>+Consumos!B17</f>
        <v>Alquileres de  equipos de transporte tracción</v>
      </c>
      <c r="C4" s="75">
        <v>200000</v>
      </c>
      <c r="D4" s="82"/>
      <c r="E4" s="82">
        <v>100000</v>
      </c>
      <c r="F4" s="82"/>
      <c r="G4" s="82">
        <v>100000</v>
      </c>
      <c r="H4" s="75"/>
      <c r="I4" s="75"/>
      <c r="J4" s="75"/>
      <c r="K4" s="75"/>
      <c r="L4" s="75"/>
      <c r="M4" s="75"/>
      <c r="N4" s="75"/>
      <c r="O4" s="75"/>
    </row>
    <row r="5" spans="1:15" x14ac:dyDescent="0.2">
      <c r="A5" s="85"/>
      <c r="B5" s="85" t="s">
        <v>73</v>
      </c>
      <c r="C5" s="86">
        <v>400000</v>
      </c>
      <c r="D5" s="87"/>
      <c r="E5" s="87"/>
      <c r="F5" s="87"/>
      <c r="G5" s="87"/>
      <c r="H5" s="75"/>
      <c r="I5" s="75"/>
      <c r="J5" s="75"/>
      <c r="K5" s="75"/>
      <c r="L5" s="75"/>
      <c r="M5" s="75"/>
      <c r="N5" s="75"/>
      <c r="O5" s="75"/>
    </row>
    <row r="6" spans="1:15" x14ac:dyDescent="0.2">
      <c r="A6" s="77" t="str">
        <f>+Consumos!A18</f>
        <v>2.3.2.2.01</v>
      </c>
      <c r="B6" s="77" t="str">
        <f>+Consumos!B18</f>
        <v>Acabados textiles  (banderas)</v>
      </c>
      <c r="C6" s="75">
        <v>200000</v>
      </c>
      <c r="D6" s="82"/>
      <c r="E6" s="82">
        <v>100000</v>
      </c>
      <c r="F6" s="82"/>
      <c r="G6" s="82">
        <v>100000</v>
      </c>
      <c r="H6" s="75"/>
      <c r="I6" s="75"/>
      <c r="J6" s="75"/>
      <c r="K6" s="75"/>
      <c r="L6" s="75"/>
      <c r="M6" s="75"/>
      <c r="N6" s="75"/>
      <c r="O6" s="75"/>
    </row>
    <row r="7" spans="1:15" x14ac:dyDescent="0.2">
      <c r="A7" s="85"/>
      <c r="B7" s="85" t="s">
        <v>74</v>
      </c>
      <c r="C7" s="86">
        <v>400000</v>
      </c>
      <c r="D7" s="87"/>
      <c r="E7" s="87"/>
      <c r="F7" s="87"/>
      <c r="G7" s="87"/>
      <c r="H7" s="75"/>
      <c r="I7" s="75"/>
      <c r="J7" s="75"/>
      <c r="K7" s="75"/>
      <c r="L7" s="75"/>
      <c r="M7" s="75"/>
      <c r="N7" s="75"/>
      <c r="O7" s="75"/>
    </row>
    <row r="8" spans="1:15" x14ac:dyDescent="0.2">
      <c r="A8" s="77" t="str">
        <f>+Consumos!A19</f>
        <v>2.3.7.1.01</v>
      </c>
      <c r="B8" s="77" t="str">
        <f>+Consumos!B19</f>
        <v>Gasolina</v>
      </c>
      <c r="C8" s="75">
        <v>3780000</v>
      </c>
      <c r="D8" s="82"/>
      <c r="E8" s="82">
        <v>3780000</v>
      </c>
      <c r="F8" s="82"/>
      <c r="G8" s="82">
        <v>3780000</v>
      </c>
      <c r="H8" s="75"/>
      <c r="I8" s="75"/>
      <c r="J8" s="75"/>
      <c r="K8" s="75"/>
      <c r="L8" s="75"/>
      <c r="M8" s="75"/>
      <c r="N8" s="75"/>
      <c r="O8" s="75"/>
    </row>
    <row r="9" spans="1:15" x14ac:dyDescent="0.2">
      <c r="A9" s="77" t="str">
        <f>+Consumos!A20</f>
        <v>2.3.9.4.01</v>
      </c>
      <c r="B9" s="77" t="str">
        <f>+Consumos!B20</f>
        <v>Utiles destinados a actividades deportivas</v>
      </c>
      <c r="C9" s="75">
        <v>800000</v>
      </c>
      <c r="D9" s="82"/>
      <c r="E9" s="82">
        <v>350000</v>
      </c>
      <c r="F9" s="82"/>
      <c r="G9" s="82">
        <v>350000</v>
      </c>
      <c r="H9" s="75"/>
      <c r="I9" s="75"/>
      <c r="J9" s="75"/>
      <c r="K9" s="75"/>
      <c r="L9" s="75"/>
      <c r="M9" s="75"/>
      <c r="N9" s="75"/>
      <c r="O9" s="75"/>
    </row>
    <row r="10" spans="1:15" x14ac:dyDescent="0.2">
      <c r="A10" s="78"/>
      <c r="C10" s="79">
        <f>SUM(C3:C9)</f>
        <v>7580000</v>
      </c>
      <c r="D10" s="83"/>
      <c r="E10" s="83">
        <f>SUM(E3:E9)</f>
        <v>6130000</v>
      </c>
      <c r="G10" s="83">
        <f>SUM(G3:G9)</f>
        <v>6130000</v>
      </c>
    </row>
    <row r="11" spans="1:15" x14ac:dyDescent="0.2">
      <c r="A11" s="78"/>
    </row>
    <row r="12" spans="1:15" x14ac:dyDescent="0.2">
      <c r="A12" s="77" t="s">
        <v>76</v>
      </c>
      <c r="B12" s="88" t="s">
        <v>77</v>
      </c>
      <c r="C12" s="75"/>
      <c r="D12" s="82"/>
      <c r="E12" s="82"/>
      <c r="F12" s="82"/>
      <c r="G12" s="82"/>
    </row>
    <row r="13" spans="1:15" x14ac:dyDescent="0.2">
      <c r="A13" s="77" t="s">
        <v>51</v>
      </c>
      <c r="B13" s="77" t="s">
        <v>78</v>
      </c>
      <c r="C13" s="75"/>
      <c r="D13" s="82"/>
      <c r="E13" s="82"/>
      <c r="F13" s="82"/>
      <c r="G13" s="82"/>
    </row>
    <row r="14" spans="1:15" x14ac:dyDescent="0.2">
      <c r="A14" s="85"/>
      <c r="B14" s="85" t="s">
        <v>73</v>
      </c>
      <c r="C14" s="86"/>
      <c r="D14" s="87"/>
      <c r="E14" s="87"/>
      <c r="F14" s="87"/>
      <c r="G14" s="87"/>
    </row>
    <row r="15" spans="1:15" x14ac:dyDescent="0.2">
      <c r="A15" s="77" t="s">
        <v>67</v>
      </c>
      <c r="B15" s="77" t="s">
        <v>79</v>
      </c>
      <c r="C15" s="75"/>
      <c r="D15" s="82"/>
      <c r="E15" s="82"/>
      <c r="F15" s="82"/>
      <c r="G15" s="82"/>
    </row>
    <row r="16" spans="1:15" x14ac:dyDescent="0.2">
      <c r="A16" s="85"/>
      <c r="B16" s="85" t="s">
        <v>74</v>
      </c>
      <c r="C16" s="86"/>
      <c r="D16" s="87"/>
      <c r="E16" s="87"/>
      <c r="F16" s="87"/>
      <c r="G16" s="87"/>
    </row>
    <row r="17" spans="1:7" x14ac:dyDescent="0.2">
      <c r="A17" s="77" t="s">
        <v>80</v>
      </c>
      <c r="B17" s="77" t="s">
        <v>81</v>
      </c>
      <c r="C17" s="75"/>
      <c r="D17" s="82"/>
      <c r="E17" s="82"/>
      <c r="F17" s="82"/>
      <c r="G17" s="82"/>
    </row>
    <row r="18" spans="1:7" x14ac:dyDescent="0.2">
      <c r="A18" s="77" t="s">
        <v>68</v>
      </c>
      <c r="B18" s="77" t="s">
        <v>82</v>
      </c>
      <c r="C18" s="75"/>
      <c r="D18" s="82"/>
      <c r="E18" s="82"/>
      <c r="F18" s="82"/>
      <c r="G18" s="82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54"/>
      <c r="W1" s="154"/>
      <c r="X1" s="154"/>
    </row>
    <row r="2" spans="2:25" ht="34.5" customHeight="1" x14ac:dyDescent="0.2">
      <c r="B2" s="155" t="s">
        <v>0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  <c r="X2" s="155"/>
    </row>
    <row r="3" spans="2:25" ht="34.5" customHeight="1" x14ac:dyDescent="0.2">
      <c r="B3" s="155" t="s">
        <v>25</v>
      </c>
      <c r="C3" s="155"/>
      <c r="D3" s="155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5"/>
      <c r="R3" s="155"/>
      <c r="S3" s="155"/>
      <c r="T3" s="155"/>
      <c r="U3" s="155"/>
      <c r="V3" s="155"/>
      <c r="W3" s="155"/>
      <c r="X3" s="155"/>
    </row>
    <row r="4" spans="2:25" ht="34.5" customHeight="1" x14ac:dyDescent="0.2">
      <c r="B4" s="154" t="s">
        <v>26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</row>
    <row r="5" spans="2:25" ht="34.5" customHeight="1" x14ac:dyDescent="0.2">
      <c r="B5" s="156" t="s">
        <v>27</v>
      </c>
      <c r="C5" s="156"/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57" t="s">
        <v>40</v>
      </c>
      <c r="T9" s="158"/>
      <c r="U9" s="159"/>
      <c r="V9" s="157" t="s">
        <v>41</v>
      </c>
      <c r="W9" s="158"/>
      <c r="X9" s="159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0" t="s">
        <v>46</v>
      </c>
      <c r="H10" s="160"/>
      <c r="I10" s="160"/>
      <c r="J10" s="160" t="s">
        <v>47</v>
      </c>
      <c r="K10" s="160"/>
      <c r="L10" s="160"/>
      <c r="M10" s="160" t="s">
        <v>48</v>
      </c>
      <c r="N10" s="160"/>
      <c r="O10" s="160"/>
      <c r="P10" s="160" t="s">
        <v>49</v>
      </c>
      <c r="Q10" s="160"/>
      <c r="R10" s="160"/>
      <c r="S10" s="24" t="s">
        <v>40</v>
      </c>
      <c r="T10" s="24"/>
      <c r="U10" s="24"/>
      <c r="V10" s="161" t="s">
        <v>50</v>
      </c>
      <c r="W10" s="162"/>
      <c r="X10" s="163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48"/>
      <c r="H11" s="149"/>
      <c r="I11" s="150"/>
      <c r="J11" s="148"/>
      <c r="K11" s="149"/>
      <c r="L11" s="150"/>
      <c r="M11" s="148"/>
      <c r="N11" s="149"/>
      <c r="O11" s="150"/>
      <c r="P11" s="148"/>
      <c r="Q11" s="149"/>
      <c r="R11" s="150"/>
      <c r="S11" s="142"/>
      <c r="T11" s="142"/>
      <c r="U11" s="142"/>
      <c r="V11" s="151">
        <f>+S11/F11</f>
        <v>0</v>
      </c>
      <c r="W11" s="152"/>
      <c r="X11" s="153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51">
        <f>+S12/F12</f>
        <v>0</v>
      </c>
      <c r="W12" s="152"/>
      <c r="X12" s="153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2"/>
      <c r="U13" s="142"/>
      <c r="V13" s="151">
        <f>+S13/F13</f>
        <v>0</v>
      </c>
      <c r="W13" s="152"/>
      <c r="X13" s="153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3"/>
      <c r="T14" s="143"/>
      <c r="U14" s="143"/>
      <c r="V14" s="144">
        <f>+S14/F14</f>
        <v>0</v>
      </c>
      <c r="W14" s="145"/>
      <c r="X14" s="146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47">
        <f>SUM(G11:G14)</f>
        <v>0</v>
      </c>
      <c r="H15" s="147"/>
      <c r="I15" s="147"/>
      <c r="J15" s="147">
        <f>SUM(J11:J14)</f>
        <v>0</v>
      </c>
      <c r="K15" s="147"/>
      <c r="L15" s="147"/>
      <c r="M15" s="147">
        <f>SUM(M11:M14)</f>
        <v>0</v>
      </c>
      <c r="N15" s="147"/>
      <c r="O15" s="147"/>
      <c r="P15" s="147">
        <f>SUM(P11:P14)</f>
        <v>0</v>
      </c>
      <c r="Q15" s="147"/>
      <c r="R15" s="147"/>
      <c r="S15" s="147">
        <f>SUM(S11:S14)</f>
        <v>0</v>
      </c>
      <c r="T15" s="147"/>
      <c r="U15" s="147"/>
      <c r="V15" s="139">
        <f>+S15/F15</f>
        <v>0</v>
      </c>
      <c r="W15" s="140"/>
      <c r="X15" s="141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María Martínez Matos</cp:lastModifiedBy>
  <cp:lastPrinted>2023-06-12T13:53:40Z</cp:lastPrinted>
  <dcterms:created xsi:type="dcterms:W3CDTF">2022-02-07T17:19:53Z</dcterms:created>
  <dcterms:modified xsi:type="dcterms:W3CDTF">2023-06-12T13:53:46Z</dcterms:modified>
</cp:coreProperties>
</file>