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RDENADOR DE LUIS MARTINEZ ANCLADO 2021\3- PLANIFICACION Y DESARROLLO 2022\1 MEMORIA2020  PEI2024  POA2021\MATERIAL A PRESENTAR MI PEI POA\INDICADORES 2023\Abril\"/>
    </mc:Choice>
  </mc:AlternateContent>
  <bookViews>
    <workbookView xWindow="0" yWindow="0" windowWidth="20490" windowHeight="7155"/>
  </bookViews>
  <sheets>
    <sheet name="Consumos" sheetId="1" r:id="rId1"/>
    <sheet name="Hoja2" sheetId="4" r:id="rId2"/>
    <sheet name="Programas" sheetId="2" state="hidden" r:id="rId3"/>
    <sheet name="Hoja1" sheetId="3" state="hidden" r:id="rId4"/>
  </sheets>
  <externalReferences>
    <externalReference r:id="rId5"/>
    <externalReference r:id="rId6"/>
  </externalReferences>
  <definedNames>
    <definedName name="_xlnm.Print_Area" localSheetId="0">Consumos!$A$1:$R$43</definedName>
    <definedName name="_xlnm.Print_Area" localSheetId="2">Programas!$B$1:$X$20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  <c r="E18" i="1"/>
  <c r="E19" i="1"/>
  <c r="E20" i="1"/>
  <c r="E16" i="1"/>
  <c r="E10" i="4" l="1"/>
  <c r="C10" i="4"/>
  <c r="G10" i="4" l="1"/>
  <c r="A6" i="4" l="1"/>
  <c r="A9" i="4"/>
  <c r="G21" i="1"/>
  <c r="H21" i="1"/>
  <c r="I21" i="1"/>
  <c r="R21" i="1" l="1"/>
  <c r="R17" i="1"/>
  <c r="R16" i="1"/>
  <c r="F21" i="1" l="1"/>
  <c r="F24" i="1"/>
  <c r="Q24" i="1"/>
  <c r="P24" i="1"/>
  <c r="O24" i="1"/>
  <c r="N24" i="1"/>
  <c r="M24" i="1"/>
  <c r="L24" i="1"/>
  <c r="K24" i="1"/>
  <c r="J24" i="1"/>
  <c r="I24" i="1"/>
  <c r="H24" i="1"/>
  <c r="C21" i="1" l="1"/>
  <c r="B20" i="1"/>
  <c r="B9" i="4" s="1"/>
  <c r="A19" i="1"/>
  <c r="A8" i="4" s="1"/>
  <c r="B19" i="1"/>
  <c r="B8" i="4" s="1"/>
  <c r="B18" i="1"/>
  <c r="B6" i="4" s="1"/>
  <c r="B17" i="1"/>
  <c r="B4" i="4" s="1"/>
  <c r="B16" i="1"/>
  <c r="B3" i="4" s="1"/>
  <c r="A17" i="1"/>
  <c r="A4" i="4" s="1"/>
  <c r="A16" i="1"/>
  <c r="A3" i="4" s="1"/>
  <c r="G24" i="1" l="1"/>
  <c r="R24" i="1" s="1"/>
  <c r="L28" i="1"/>
  <c r="I28" i="1"/>
  <c r="R20" i="1"/>
  <c r="R19" i="1"/>
  <c r="R18" i="1"/>
  <c r="D21" i="1"/>
  <c r="O28" i="1" l="1"/>
  <c r="E21" i="1"/>
  <c r="F23" i="1" s="1"/>
  <c r="F28" i="1"/>
  <c r="R28" i="1"/>
  <c r="F25" i="1" l="1"/>
  <c r="L23" i="1"/>
  <c r="K23" i="1"/>
  <c r="K25" i="1" s="1"/>
  <c r="J23" i="1"/>
  <c r="J25" i="1" s="1"/>
  <c r="M23" i="1"/>
  <c r="M25" i="1" s="1"/>
  <c r="Q23" i="1"/>
  <c r="Q25" i="1" s="1"/>
  <c r="I23" i="1"/>
  <c r="P23" i="1"/>
  <c r="P25" i="1" s="1"/>
  <c r="H23" i="1"/>
  <c r="H25" i="1" s="1"/>
  <c r="O23" i="1"/>
  <c r="G23" i="1"/>
  <c r="G25" i="1" s="1"/>
  <c r="N23" i="1"/>
  <c r="N25" i="1" s="1"/>
  <c r="P15" i="2"/>
  <c r="M15" i="2"/>
  <c r="J15" i="2"/>
  <c r="G15" i="2"/>
  <c r="R23" i="1" l="1"/>
  <c r="R27" i="1" s="1"/>
  <c r="I25" i="1"/>
  <c r="I29" i="1" s="1"/>
  <c r="I27" i="1"/>
  <c r="O25" i="1"/>
  <c r="O29" i="1" s="1"/>
  <c r="O27" i="1"/>
  <c r="L25" i="1"/>
  <c r="L29" i="1" s="1"/>
  <c r="L27" i="1"/>
  <c r="F27" i="1"/>
  <c r="F14" i="2"/>
  <c r="C14" i="2"/>
  <c r="B14" i="2"/>
  <c r="F13" i="2"/>
  <c r="C13" i="2"/>
  <c r="B13" i="2"/>
  <c r="F12" i="2"/>
  <c r="V12" i="2" s="1"/>
  <c r="C12" i="2"/>
  <c r="F11" i="2"/>
  <c r="Y11" i="2" s="1"/>
  <c r="C11" i="2"/>
  <c r="B11" i="2"/>
  <c r="R25" i="1" l="1"/>
  <c r="R29" i="1" s="1"/>
  <c r="F29" i="1"/>
  <c r="F15" i="2"/>
  <c r="V14" i="2"/>
  <c r="V13" i="2"/>
  <c r="V11" i="2" l="1"/>
  <c r="S15" i="2" l="1"/>
  <c r="V15" i="2" s="1"/>
</calcChain>
</file>

<file path=xl/sharedStrings.xml><?xml version="1.0" encoding="utf-8"?>
<sst xmlns="http://schemas.openxmlformats.org/spreadsheetml/2006/main" count="116" uniqueCount="83">
  <si>
    <t>MINISTERIO DE RELACIONES EXTERIORES</t>
  </si>
  <si>
    <t>CONSEJO NACIONAL DE FRONTERAS.</t>
  </si>
  <si>
    <t>PLANIFICACION Y DESARROLLO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</si>
  <si>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</si>
  <si>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</si>
  <si>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</si>
  <si>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</si>
  <si>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</si>
  <si>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</si>
  <si>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</si>
  <si>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</si>
  <si>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</si>
  <si>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</si>
  <si>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</si>
  <si>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</si>
  <si>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</si>
  <si>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Firma</t>
  </si>
  <si>
    <t>Espensel Fragoso Furcal</t>
  </si>
  <si>
    <t>Yasser Ramirez Liriano</t>
  </si>
  <si>
    <t>Luis Maria Martinez Matos</t>
  </si>
  <si>
    <t>Ricardo Angomas Rodriguez</t>
  </si>
  <si>
    <t>Embajador, Director del C.N.F.</t>
  </si>
  <si>
    <t>Coordinador Administrativo</t>
  </si>
  <si>
    <t>Planificacion y Desarrollo</t>
  </si>
  <si>
    <t>Analista de Planificacion y Desarrollo</t>
  </si>
  <si>
    <t>CONSEJO NACIONAL DE FRONTERAS</t>
  </si>
  <si>
    <t>PLANFICACION Y DESARROLLO INSTITUCIONAL</t>
  </si>
  <si>
    <t>CONSUMOS ACUMULADOS DE LAS PARTIDAS ECONOMICAS PLANEADAS EN NUESTRO POA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</si>
  <si>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</si>
  <si>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</si>
  <si>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</si>
  <si>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</si>
  <si>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</si>
  <si>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</si>
  <si>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</si>
  <si>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</si>
  <si>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</si>
  <si>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</si>
  <si>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</si>
  <si>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</si>
  <si>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Acum</t>
  </si>
  <si>
    <t>A</t>
  </si>
  <si>
    <t>Cuenta madre</t>
  </si>
  <si>
    <t>Descripción de las cuentas destinadas a Actividades, productos y/o Proyectos</t>
  </si>
  <si>
    <t>Presupuesto aprobado Aprobado</t>
  </si>
  <si>
    <t xml:space="preserve">Modificación Presupuestaria </t>
  </si>
  <si>
    <t>1er Trimestre</t>
  </si>
  <si>
    <t>2do Trimestre</t>
  </si>
  <si>
    <t>3er Trimestre</t>
  </si>
  <si>
    <t>4to Trimestre</t>
  </si>
  <si>
    <t>Efectividad</t>
  </si>
  <si>
    <t>2.2.5.4.01</t>
  </si>
  <si>
    <t>Presupuesto Vigente 2022</t>
  </si>
  <si>
    <t>Tipos de gastos</t>
  </si>
  <si>
    <t>INFORME DE LOS BALANCES: PRESUPUESTOS SOBRE PROGRAMAS Y PROYECTOS EJECUTADOS  ACT. 02 EN 2023</t>
  </si>
  <si>
    <t>Proyectado Act: 01</t>
  </si>
  <si>
    <t>Proyectado Act: 02</t>
  </si>
  <si>
    <t>Cantidad Presupestadas por mes</t>
  </si>
  <si>
    <t>Balances (Presupuesto Vs Ejecucion)</t>
  </si>
  <si>
    <t>PLAN OPERATIVO ANUAL (POA) 2023</t>
  </si>
  <si>
    <t>EJECUTADO DURANTE EL AÑO 2023</t>
  </si>
  <si>
    <t>Total Act:  01 y  Act: 02</t>
  </si>
  <si>
    <t>Cantidades Ejecutadas por Mes</t>
  </si>
  <si>
    <t>Cantidad Presupestadas Trimestral</t>
  </si>
  <si>
    <t>Cantidades Ejecutadas Trimestral</t>
  </si>
  <si>
    <t>Balances (Presupuesto Vs Ejecucion) Trimestral</t>
  </si>
  <si>
    <t>Totales</t>
  </si>
  <si>
    <t>2.3.2.2.01</t>
  </si>
  <si>
    <t>2.3.9.4.01</t>
  </si>
  <si>
    <t>Ctas</t>
  </si>
  <si>
    <t>Reformado</t>
  </si>
  <si>
    <t>Cuenta Aux</t>
  </si>
  <si>
    <t>Descripcion de la Cuenta</t>
  </si>
  <si>
    <t>Alimentos y Bebidas</t>
  </si>
  <si>
    <t>Texto de enseñanza</t>
  </si>
  <si>
    <t>Fisico Financ</t>
  </si>
  <si>
    <t>2.2.3.1.01</t>
  </si>
  <si>
    <t xml:space="preserve">Viaticos </t>
  </si>
  <si>
    <t>Alquileres de  equipos de transporte tracción</t>
  </si>
  <si>
    <t>Acabados textiles  (banderas)</t>
  </si>
  <si>
    <t>2.3.7.1.01</t>
  </si>
  <si>
    <t>Gasolina</t>
  </si>
  <si>
    <t>Utiles destinados a actividades deportivas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</si>
</sst>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2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6"/>
      <color theme="1"/>
      <name val="Arial Narrow"/>
      <family val="2"/>
    </font>
    <font>
      <b/>
      <sz val="18"/>
      <color theme="1"/>
      <name val="Arial Narrow"/>
      <family val="2"/>
    </font>
    <font>
      <b/>
      <sz val="16"/>
      <color theme="1"/>
      <name val="Arial Narrow"/>
      <family val="2"/>
    </font>
    <font>
      <sz val="18"/>
      <color theme="1"/>
      <name val="Arial Narrow"/>
      <family val="2"/>
    </font>
    <font>
      <b/>
      <sz val="20"/>
      <color theme="1"/>
      <name val="Arial Narrow"/>
      <family val="2"/>
    </font>
    <font>
      <sz val="20"/>
      <color theme="1"/>
      <name val="Arial Narrow"/>
      <family val="2"/>
    </font>
    <font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4"/>
      <name val="Arial Narrow"/>
      <family val="2"/>
    </font>
    <font>
      <sz val="10"/>
      <color theme="4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b/>
      <sz val="12"/>
      <color theme="0"/>
      <name val="Arial Narrow"/>
      <family val="2"/>
    </font>
    <font>
      <b/>
      <sz val="12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168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164" fontId="4" fillId="0" borderId="30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 wrapText="1"/>
    </xf>
    <xf numFmtId="0" fontId="8" fillId="0" borderId="9" xfId="0" applyFont="1" applyBorder="1" applyAlignment="1">
      <alignment horizontal="left" vertical="center" wrapText="1"/>
    </xf>
    <xf numFmtId="4" fontId="8" fillId="0" borderId="9" xfId="0" applyNumberFormat="1" applyFont="1" applyBorder="1" applyAlignment="1">
      <alignment horizontal="center" vertical="center" wrapText="1"/>
    </xf>
    <xf numFmtId="164" fontId="7" fillId="0" borderId="9" xfId="1" applyNumberFormat="1" applyFont="1" applyBorder="1" applyAlignment="1">
      <alignment horizontal="center" vertical="center"/>
    </xf>
    <xf numFmtId="49" fontId="7" fillId="0" borderId="25" xfId="0" applyNumberFormat="1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4" fontId="8" fillId="0" borderId="26" xfId="0" applyNumberFormat="1" applyFont="1" applyBorder="1" applyAlignment="1">
      <alignment horizontal="center" vertical="center" wrapText="1"/>
    </xf>
    <xf numFmtId="164" fontId="7" fillId="0" borderId="26" xfId="1" applyNumberFormat="1" applyFont="1" applyBorder="1" applyAlignment="1">
      <alignment horizontal="center" vertical="center"/>
    </xf>
    <xf numFmtId="0" fontId="7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  <xf numFmtId="4" fontId="7" fillId="4" borderId="17" xfId="0" applyNumberFormat="1" applyFont="1" applyFill="1" applyBorder="1" applyAlignment="1">
      <alignment horizontal="center" vertical="center" wrapText="1"/>
    </xf>
    <xf numFmtId="164" fontId="7" fillId="4" borderId="17" xfId="1" applyNumberFormat="1" applyFont="1" applyFill="1" applyBorder="1" applyAlignment="1">
      <alignment horizontal="center" vertical="center" wrapText="1"/>
    </xf>
    <xf numFmtId="164" fontId="7" fillId="4" borderId="17" xfId="1" applyNumberFormat="1" applyFont="1" applyFill="1" applyBorder="1" applyAlignment="1">
      <alignment vertical="center"/>
    </xf>
    <xf numFmtId="7" fontId="10" fillId="2" borderId="0" xfId="0" applyNumberFormat="1" applyFont="1" applyFill="1" applyBorder="1" applyAlignment="1">
      <alignment horizontal="left"/>
    </xf>
    <xf numFmtId="7" fontId="10" fillId="2" borderId="4" xfId="0" applyNumberFormat="1" applyFont="1" applyFill="1" applyBorder="1" applyAlignment="1"/>
    <xf numFmtId="7" fontId="10" fillId="2" borderId="0" xfId="0" applyNumberFormat="1" applyFont="1" applyFill="1" applyBorder="1" applyAlignment="1"/>
    <xf numFmtId="7" fontId="10" fillId="2" borderId="0" xfId="0" applyNumberFormat="1" applyFont="1" applyFill="1" applyBorder="1" applyAlignment="1">
      <alignment horizontal="center"/>
    </xf>
    <xf numFmtId="7" fontId="10" fillId="2" borderId="5" xfId="0" applyNumberFormat="1" applyFont="1" applyFill="1" applyBorder="1" applyAlignment="1">
      <alignment horizontal="center"/>
    </xf>
    <xf numFmtId="7" fontId="11" fillId="2" borderId="0" xfId="0" applyNumberFormat="1" applyFont="1" applyFill="1" applyBorder="1" applyAlignment="1">
      <alignment horizontal="left" vertical="center"/>
    </xf>
    <xf numFmtId="9" fontId="13" fillId="2" borderId="0" xfId="2" applyFont="1" applyFill="1" applyBorder="1" applyAlignment="1"/>
    <xf numFmtId="7" fontId="11" fillId="2" borderId="0" xfId="0" applyNumberFormat="1" applyFont="1" applyFill="1" applyBorder="1" applyAlignment="1">
      <alignment horizontal="center" vertical="center"/>
    </xf>
    <xf numFmtId="7" fontId="10" fillId="2" borderId="6" xfId="0" applyNumberFormat="1" applyFont="1" applyFill="1" applyBorder="1" applyAlignment="1"/>
    <xf numFmtId="7" fontId="10" fillId="2" borderId="7" xfId="0" applyNumberFormat="1" applyFont="1" applyFill="1" applyBorder="1" applyAlignment="1"/>
    <xf numFmtId="7" fontId="10" fillId="7" borderId="9" xfId="0" applyNumberFormat="1" applyFont="1" applyFill="1" applyBorder="1" applyAlignment="1">
      <alignment horizontal="center" vertical="center"/>
    </xf>
    <xf numFmtId="7" fontId="10" fillId="6" borderId="9" xfId="0" applyNumberFormat="1" applyFont="1" applyFill="1" applyBorder="1" applyAlignment="1">
      <alignment horizontal="center" vertical="center"/>
    </xf>
    <xf numFmtId="164" fontId="10" fillId="2" borderId="9" xfId="0" applyNumberFormat="1" applyFont="1" applyFill="1" applyBorder="1" applyAlignment="1">
      <alignment horizontal="center" vertical="center"/>
    </xf>
    <xf numFmtId="9" fontId="11" fillId="2" borderId="4" xfId="2" applyFont="1" applyFill="1" applyBorder="1" applyAlignment="1">
      <alignment vertical="center"/>
    </xf>
    <xf numFmtId="9" fontId="11" fillId="2" borderId="0" xfId="2" applyFont="1" applyFill="1" applyBorder="1" applyAlignment="1">
      <alignment vertical="center"/>
    </xf>
    <xf numFmtId="9" fontId="11" fillId="2" borderId="5" xfId="2" applyFont="1" applyFill="1" applyBorder="1" applyAlignment="1">
      <alignment horizontal="center" vertical="center"/>
    </xf>
    <xf numFmtId="9" fontId="10" fillId="2" borderId="0" xfId="2" applyFont="1" applyFill="1" applyBorder="1" applyAlignment="1">
      <alignment horizontal="left"/>
    </xf>
    <xf numFmtId="164" fontId="10" fillId="2" borderId="9" xfId="0" applyNumberFormat="1" applyFont="1" applyFill="1" applyBorder="1" applyAlignment="1">
      <alignment horizontal="center" vertical="center" wrapText="1"/>
    </xf>
    <xf numFmtId="7" fontId="11" fillId="2" borderId="4" xfId="0" applyNumberFormat="1" applyFont="1" applyFill="1" applyBorder="1" applyAlignment="1">
      <alignment vertical="center"/>
    </xf>
    <xf numFmtId="7" fontId="11" fillId="2" borderId="7" xfId="0" applyNumberFormat="1" applyFont="1" applyFill="1" applyBorder="1" applyAlignment="1">
      <alignment vertical="center"/>
    </xf>
    <xf numFmtId="164" fontId="10" fillId="2" borderId="0" xfId="2" applyNumberFormat="1" applyFont="1" applyFill="1" applyBorder="1" applyAlignment="1">
      <alignment horizontal="center"/>
    </xf>
    <xf numFmtId="164" fontId="10" fillId="2" borderId="7" xfId="2" applyNumberFormat="1" applyFont="1" applyFill="1" applyBorder="1" applyAlignment="1">
      <alignment horizontal="center"/>
    </xf>
    <xf numFmtId="7" fontId="11" fillId="2" borderId="5" xfId="0" applyNumberFormat="1" applyFont="1" applyFill="1" applyBorder="1" applyAlignment="1">
      <alignment horizontal="center"/>
    </xf>
    <xf numFmtId="7" fontId="11" fillId="2" borderId="4" xfId="0" applyNumberFormat="1" applyFont="1" applyFill="1" applyBorder="1" applyAlignment="1"/>
    <xf numFmtId="7" fontId="11" fillId="2" borderId="0" xfId="0" applyNumberFormat="1" applyFont="1" applyFill="1" applyBorder="1" applyAlignment="1">
      <alignment horizontal="center"/>
    </xf>
    <xf numFmtId="7" fontId="11" fillId="2" borderId="0" xfId="0" applyNumberFormat="1" applyFont="1" applyFill="1" applyBorder="1" applyAlignment="1">
      <alignment horizontal="left"/>
    </xf>
    <xf numFmtId="7" fontId="10" fillId="2" borderId="7" xfId="0" applyNumberFormat="1" applyFont="1" applyFill="1" applyBorder="1" applyAlignment="1">
      <alignment horizontal="center"/>
    </xf>
    <xf numFmtId="7" fontId="10" fillId="2" borderId="8" xfId="0" applyNumberFormat="1" applyFont="1" applyFill="1" applyBorder="1" applyAlignment="1">
      <alignment horizontal="center"/>
    </xf>
    <xf numFmtId="7" fontId="11" fillId="2" borderId="0" xfId="0" applyNumberFormat="1" applyFont="1" applyFill="1" applyBorder="1" applyAlignment="1">
      <alignment horizontal="center" vertical="center"/>
    </xf>
    <xf numFmtId="7" fontId="11" fillId="2" borderId="5" xfId="0" applyNumberFormat="1" applyFont="1" applyFill="1" applyBorder="1" applyAlignment="1">
      <alignment horizontal="center" vertical="center"/>
    </xf>
    <xf numFmtId="7" fontId="10" fillId="2" borderId="4" xfId="0" applyNumberFormat="1" applyFont="1" applyFill="1" applyBorder="1" applyAlignment="1">
      <alignment horizontal="left"/>
    </xf>
    <xf numFmtId="9" fontId="10" fillId="2" borderId="37" xfId="2" applyFont="1" applyFill="1" applyBorder="1" applyAlignment="1">
      <alignment horizontal="left"/>
    </xf>
    <xf numFmtId="7" fontId="10" fillId="2" borderId="37" xfId="0" applyNumberFormat="1" applyFont="1" applyFill="1" applyBorder="1" applyAlignment="1">
      <alignment horizontal="left"/>
    </xf>
    <xf numFmtId="7" fontId="11" fillId="2" borderId="37" xfId="0" applyNumberFormat="1" applyFont="1" applyFill="1" applyBorder="1" applyAlignment="1">
      <alignment horizontal="left"/>
    </xf>
    <xf numFmtId="7" fontId="10" fillId="2" borderId="36" xfId="0" applyNumberFormat="1" applyFont="1" applyFill="1" applyBorder="1" applyAlignment="1">
      <alignment horizontal="left"/>
    </xf>
    <xf numFmtId="7" fontId="11" fillId="2" borderId="0" xfId="0" applyNumberFormat="1" applyFont="1" applyFill="1" applyBorder="1" applyAlignment="1">
      <alignment horizontal="center" vertical="center"/>
    </xf>
    <xf numFmtId="7" fontId="11" fillId="2" borderId="5" xfId="0" applyNumberFormat="1" applyFont="1" applyFill="1" applyBorder="1" applyAlignment="1">
      <alignment horizontal="center" vertical="center"/>
    </xf>
    <xf numFmtId="7" fontId="11" fillId="2" borderId="0" xfId="0" applyNumberFormat="1" applyFont="1" applyFill="1" applyBorder="1" applyAlignment="1">
      <alignment horizontal="center"/>
    </xf>
    <xf numFmtId="9" fontId="12" fillId="2" borderId="0" xfId="2" applyFont="1" applyFill="1" applyBorder="1" applyAlignment="1">
      <alignment horizontal="center"/>
    </xf>
    <xf numFmtId="7" fontId="11" fillId="2" borderId="7" xfId="0" applyNumberFormat="1" applyFont="1" applyFill="1" applyBorder="1" applyAlignment="1">
      <alignment horizontal="center"/>
    </xf>
    <xf numFmtId="9" fontId="11" fillId="2" borderId="0" xfId="2" applyFont="1" applyFill="1" applyBorder="1" applyAlignment="1">
      <alignment horizontal="center" vertical="center"/>
    </xf>
    <xf numFmtId="0" fontId="1" fillId="9" borderId="9" xfId="0" applyFont="1" applyFill="1" applyBorder="1" applyAlignment="1">
      <alignment vertical="center" wrapText="1"/>
    </xf>
    <xf numFmtId="39" fontId="9" fillId="9" borderId="9" xfId="0" applyNumberFormat="1" applyFont="1" applyFill="1" applyBorder="1" applyAlignment="1">
      <alignment horizontal="left" vertical="center" wrapText="1"/>
    </xf>
    <xf numFmtId="39" fontId="10" fillId="9" borderId="9" xfId="0" applyNumberFormat="1" applyFont="1" applyFill="1" applyBorder="1" applyAlignment="1">
      <alignment horizontal="center" vertical="center"/>
    </xf>
    <xf numFmtId="7" fontId="10" fillId="9" borderId="9" xfId="0" applyNumberFormat="1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vertical="center" wrapText="1"/>
    </xf>
    <xf numFmtId="7" fontId="14" fillId="2" borderId="8" xfId="0" applyNumberFormat="1" applyFont="1" applyFill="1" applyBorder="1" applyAlignment="1">
      <alignment vertical="center" wrapText="1"/>
    </xf>
    <xf numFmtId="49" fontId="10" fillId="9" borderId="21" xfId="0" applyNumberFormat="1" applyFont="1" applyFill="1" applyBorder="1" applyAlignment="1">
      <alignment horizontal="left" vertical="center"/>
    </xf>
    <xf numFmtId="7" fontId="10" fillId="9" borderId="38" xfId="0" applyNumberFormat="1" applyFont="1" applyFill="1" applyBorder="1" applyAlignment="1">
      <alignment horizontal="center" vertical="center" wrapText="1"/>
    </xf>
    <xf numFmtId="49" fontId="10" fillId="9" borderId="25" xfId="0" applyNumberFormat="1" applyFont="1" applyFill="1" applyBorder="1" applyAlignment="1">
      <alignment horizontal="left" vertical="center"/>
    </xf>
    <xf numFmtId="0" fontId="1" fillId="9" borderId="27" xfId="0" applyFont="1" applyFill="1" applyBorder="1" applyAlignment="1">
      <alignment vertical="center" wrapText="1"/>
    </xf>
    <xf numFmtId="39" fontId="9" fillId="9" borderId="26" xfId="0" applyNumberFormat="1" applyFont="1" applyFill="1" applyBorder="1" applyAlignment="1">
      <alignment horizontal="left" vertical="center" wrapText="1"/>
    </xf>
    <xf numFmtId="39" fontId="10" fillId="9" borderId="26" xfId="0" applyNumberFormat="1" applyFont="1" applyFill="1" applyBorder="1" applyAlignment="1">
      <alignment horizontal="center" vertical="center"/>
    </xf>
    <xf numFmtId="7" fontId="10" fillId="9" borderId="26" xfId="0" applyNumberFormat="1" applyFont="1" applyFill="1" applyBorder="1" applyAlignment="1">
      <alignment horizontal="center" vertical="center"/>
    </xf>
    <xf numFmtId="7" fontId="10" fillId="9" borderId="39" xfId="0" applyNumberFormat="1" applyFont="1" applyFill="1" applyBorder="1" applyAlignment="1">
      <alignment horizontal="center" vertical="center" wrapText="1"/>
    </xf>
    <xf numFmtId="7" fontId="15" fillId="2" borderId="30" xfId="0" applyNumberFormat="1" applyFont="1" applyFill="1" applyBorder="1" applyAlignment="1">
      <alignment horizontal="left" vertical="center"/>
    </xf>
    <xf numFmtId="7" fontId="15" fillId="3" borderId="31" xfId="0" applyNumberFormat="1" applyFont="1" applyFill="1" applyBorder="1" applyAlignment="1">
      <alignment vertical="center" wrapText="1"/>
    </xf>
    <xf numFmtId="7" fontId="15" fillId="3" borderId="31" xfId="0" applyNumberFormat="1" applyFont="1" applyFill="1" applyBorder="1" applyAlignment="1">
      <alignment horizontal="center" vertical="center" wrapText="1"/>
    </xf>
    <xf numFmtId="7" fontId="15" fillId="2" borderId="31" xfId="0" applyNumberFormat="1" applyFont="1" applyFill="1" applyBorder="1" applyAlignment="1">
      <alignment horizontal="center" vertical="center" wrapText="1"/>
    </xf>
    <xf numFmtId="7" fontId="15" fillId="2" borderId="40" xfId="0" applyNumberFormat="1" applyFont="1" applyFill="1" applyBorder="1" applyAlignment="1">
      <alignment horizontal="center" vertical="center" wrapText="1"/>
    </xf>
    <xf numFmtId="39" fontId="16" fillId="8" borderId="36" xfId="0" applyNumberFormat="1" applyFont="1" applyFill="1" applyBorder="1" applyAlignment="1">
      <alignment horizontal="center" vertical="center" wrapText="1"/>
    </xf>
    <xf numFmtId="39" fontId="17" fillId="2" borderId="36" xfId="0" applyNumberFormat="1" applyFont="1" applyFill="1" applyBorder="1" applyAlignment="1">
      <alignment horizontal="center" vertical="center" wrapText="1"/>
    </xf>
    <xf numFmtId="7" fontId="17" fillId="2" borderId="36" xfId="0" applyNumberFormat="1" applyFont="1" applyFill="1" applyBorder="1" applyAlignment="1">
      <alignment horizontal="center" vertical="center"/>
    </xf>
    <xf numFmtId="7" fontId="17" fillId="2" borderId="36" xfId="0" applyNumberFormat="1" applyFont="1" applyFill="1" applyBorder="1" applyAlignment="1">
      <alignment horizontal="center" vertical="center" wrapText="1"/>
    </xf>
    <xf numFmtId="49" fontId="10" fillId="9" borderId="16" xfId="0" applyNumberFormat="1" applyFont="1" applyFill="1" applyBorder="1" applyAlignment="1">
      <alignment horizontal="left" vertical="center"/>
    </xf>
    <xf numFmtId="0" fontId="1" fillId="9" borderId="17" xfId="0" applyFont="1" applyFill="1" applyBorder="1" applyAlignment="1">
      <alignment vertical="center" wrapText="1"/>
    </xf>
    <xf numFmtId="39" fontId="9" fillId="9" borderId="17" xfId="0" applyNumberFormat="1" applyFont="1" applyFill="1" applyBorder="1" applyAlignment="1">
      <alignment horizontal="left" vertical="center" wrapText="1"/>
    </xf>
    <xf numFmtId="39" fontId="10" fillId="9" borderId="17" xfId="0" applyNumberFormat="1" applyFont="1" applyFill="1" applyBorder="1" applyAlignment="1">
      <alignment horizontal="center" vertical="center"/>
    </xf>
    <xf numFmtId="7" fontId="10" fillId="9" borderId="17" xfId="0" applyNumberFormat="1" applyFont="1" applyFill="1" applyBorder="1" applyAlignment="1">
      <alignment horizontal="center" vertical="center"/>
    </xf>
    <xf numFmtId="7" fontId="10" fillId="9" borderId="41" xfId="0" applyNumberFormat="1" applyFont="1" applyFill="1" applyBorder="1" applyAlignment="1">
      <alignment horizontal="center" vertical="center" wrapText="1"/>
    </xf>
    <xf numFmtId="39" fontId="9" fillId="9" borderId="9" xfId="0" applyNumberFormat="1" applyFont="1" applyFill="1" applyBorder="1" applyAlignment="1">
      <alignment horizontal="center" vertical="center" wrapText="1"/>
    </xf>
    <xf numFmtId="0" fontId="18" fillId="9" borderId="9" xfId="0" applyFont="1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19" fillId="0" borderId="9" xfId="0" applyFont="1" applyBorder="1" applyAlignment="1">
      <alignment horizontal="left"/>
    </xf>
    <xf numFmtId="164" fontId="0" fillId="0" borderId="9" xfId="0" applyNumberFormat="1" applyBorder="1" applyAlignment="1">
      <alignment horizontal="left"/>
    </xf>
    <xf numFmtId="0" fontId="0" fillId="0" borderId="0" xfId="0" applyAlignment="1">
      <alignment horizontal="left"/>
    </xf>
    <xf numFmtId="49" fontId="0" fillId="0" borderId="9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center"/>
    </xf>
    <xf numFmtId="0" fontId="19" fillId="0" borderId="9" xfId="0" applyFon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20" fillId="0" borderId="9" xfId="0" applyNumberFormat="1" applyFont="1" applyBorder="1" applyAlignment="1">
      <alignment horizontal="left"/>
    </xf>
    <xf numFmtId="164" fontId="20" fillId="0" borderId="9" xfId="0" applyNumberFormat="1" applyFont="1" applyBorder="1" applyAlignment="1">
      <alignment horizontal="left"/>
    </xf>
    <xf numFmtId="164" fontId="20" fillId="0" borderId="9" xfId="0" applyNumberFormat="1" applyFont="1" applyBorder="1" applyAlignment="1">
      <alignment horizontal="center"/>
    </xf>
    <xf numFmtId="7" fontId="15" fillId="3" borderId="11" xfId="0" applyNumberFormat="1" applyFont="1" applyFill="1" applyBorder="1" applyAlignment="1">
      <alignment horizontal="center" vertical="center" wrapText="1"/>
    </xf>
    <xf numFmtId="39" fontId="21" fillId="9" borderId="9" xfId="0" applyNumberFormat="1" applyFont="1" applyFill="1" applyBorder="1" applyAlignment="1">
      <alignment horizontal="left" vertical="center" wrapText="1"/>
    </xf>
    <xf numFmtId="39" fontId="21" fillId="9" borderId="26" xfId="0" applyNumberFormat="1" applyFont="1" applyFill="1" applyBorder="1" applyAlignment="1">
      <alignment horizontal="left" vertical="center" wrapText="1"/>
    </xf>
    <xf numFmtId="49" fontId="2" fillId="0" borderId="9" xfId="0" applyNumberFormat="1" applyFont="1" applyBorder="1" applyAlignment="1">
      <alignment horizontal="left"/>
    </xf>
    <xf numFmtId="7" fontId="10" fillId="2" borderId="23" xfId="0" applyNumberFormat="1" applyFont="1" applyFill="1" applyBorder="1" applyAlignment="1">
      <alignment horizontal="left" vertical="center" wrapText="1"/>
    </xf>
    <xf numFmtId="7" fontId="10" fillId="2" borderId="35" xfId="0" applyNumberFormat="1" applyFont="1" applyFill="1" applyBorder="1" applyAlignment="1">
      <alignment horizontal="left" vertical="center" wrapText="1"/>
    </xf>
    <xf numFmtId="164" fontId="10" fillId="2" borderId="22" xfId="0" applyNumberFormat="1" applyFont="1" applyFill="1" applyBorder="1" applyAlignment="1">
      <alignment horizontal="center" vertical="center"/>
    </xf>
    <xf numFmtId="164" fontId="10" fillId="2" borderId="23" xfId="0" applyNumberFormat="1" applyFont="1" applyFill="1" applyBorder="1" applyAlignment="1">
      <alignment horizontal="center" vertical="center"/>
    </xf>
    <xf numFmtId="164" fontId="10" fillId="2" borderId="35" xfId="0" applyNumberFormat="1" applyFont="1" applyFill="1" applyBorder="1" applyAlignment="1">
      <alignment horizontal="center" vertical="center"/>
    </xf>
    <xf numFmtId="7" fontId="11" fillId="2" borderId="0" xfId="0" applyNumberFormat="1" applyFont="1" applyFill="1" applyBorder="1" applyAlignment="1">
      <alignment horizontal="center" vertical="center"/>
    </xf>
    <xf numFmtId="7" fontId="10" fillId="2" borderId="1" xfId="0" applyNumberFormat="1" applyFont="1" applyFill="1" applyBorder="1" applyAlignment="1">
      <alignment horizontal="center"/>
    </xf>
    <xf numFmtId="7" fontId="10" fillId="2" borderId="2" xfId="0" applyNumberFormat="1" applyFont="1" applyFill="1" applyBorder="1" applyAlignment="1">
      <alignment horizontal="center"/>
    </xf>
    <xf numFmtId="7" fontId="10" fillId="2" borderId="3" xfId="0" applyNumberFormat="1" applyFont="1" applyFill="1" applyBorder="1" applyAlignment="1">
      <alignment horizontal="center"/>
    </xf>
    <xf numFmtId="7" fontId="10" fillId="2" borderId="4" xfId="0" applyNumberFormat="1" applyFont="1" applyFill="1" applyBorder="1" applyAlignment="1">
      <alignment horizontal="center"/>
    </xf>
    <xf numFmtId="7" fontId="10" fillId="2" borderId="0" xfId="0" applyNumberFormat="1" applyFont="1" applyFill="1" applyBorder="1" applyAlignment="1">
      <alignment horizontal="center"/>
    </xf>
    <xf numFmtId="7" fontId="10" fillId="2" borderId="5" xfId="0" applyNumberFormat="1" applyFont="1" applyFill="1" applyBorder="1" applyAlignment="1">
      <alignment horizontal="center"/>
    </xf>
    <xf numFmtId="7" fontId="11" fillId="2" borderId="5" xfId="0" applyNumberFormat="1" applyFont="1" applyFill="1" applyBorder="1" applyAlignment="1">
      <alignment horizontal="center" vertical="center"/>
    </xf>
    <xf numFmtId="7" fontId="11" fillId="2" borderId="0" xfId="0" applyNumberFormat="1" applyFont="1" applyFill="1" applyBorder="1" applyAlignment="1">
      <alignment horizontal="center"/>
    </xf>
    <xf numFmtId="7" fontId="10" fillId="2" borderId="23" xfId="0" applyNumberFormat="1" applyFont="1" applyFill="1" applyBorder="1" applyAlignment="1">
      <alignment horizontal="center" vertical="center" wrapText="1"/>
    </xf>
    <xf numFmtId="7" fontId="10" fillId="2" borderId="35" xfId="0" applyNumberFormat="1" applyFont="1" applyFill="1" applyBorder="1" applyAlignment="1">
      <alignment horizontal="center" vertical="center" wrapText="1"/>
    </xf>
    <xf numFmtId="7" fontId="11" fillId="6" borderId="0" xfId="0" applyNumberFormat="1" applyFont="1" applyFill="1" applyBorder="1" applyAlignment="1">
      <alignment horizontal="center"/>
    </xf>
    <xf numFmtId="7" fontId="10" fillId="7" borderId="35" xfId="0" applyNumberFormat="1" applyFont="1" applyFill="1" applyBorder="1" applyAlignment="1">
      <alignment horizontal="left" vertical="center" wrapText="1"/>
    </xf>
    <xf numFmtId="7" fontId="10" fillId="7" borderId="9" xfId="0" applyNumberFormat="1" applyFont="1" applyFill="1" applyBorder="1" applyAlignment="1">
      <alignment horizontal="left" vertical="center" wrapText="1"/>
    </xf>
    <xf numFmtId="7" fontId="10" fillId="6" borderId="35" xfId="0" applyNumberFormat="1" applyFont="1" applyFill="1" applyBorder="1" applyAlignment="1">
      <alignment horizontal="left" vertical="center" wrapText="1"/>
    </xf>
    <xf numFmtId="7" fontId="10" fillId="6" borderId="9" xfId="0" applyNumberFormat="1" applyFont="1" applyFill="1" applyBorder="1" applyAlignment="1">
      <alignment horizontal="left" vertical="center" wrapText="1"/>
    </xf>
    <xf numFmtId="7" fontId="10" fillId="6" borderId="23" xfId="0" applyNumberFormat="1" applyFont="1" applyFill="1" applyBorder="1" applyAlignment="1">
      <alignment horizontal="left" vertical="center" wrapText="1"/>
    </xf>
    <xf numFmtId="7" fontId="11" fillId="2" borderId="0" xfId="0" applyNumberFormat="1" applyFont="1" applyFill="1" applyBorder="1" applyAlignment="1">
      <alignment horizontal="left"/>
    </xf>
    <xf numFmtId="7" fontId="11" fillId="2" borderId="4" xfId="0" applyNumberFormat="1" applyFont="1" applyFill="1" applyBorder="1" applyAlignment="1">
      <alignment horizontal="center" vertical="center"/>
    </xf>
    <xf numFmtId="7" fontId="12" fillId="2" borderId="4" xfId="0" applyNumberFormat="1" applyFont="1" applyFill="1" applyBorder="1" applyAlignment="1">
      <alignment horizontal="center" vertical="center"/>
    </xf>
    <xf numFmtId="7" fontId="12" fillId="2" borderId="0" xfId="0" applyNumberFormat="1" applyFont="1" applyFill="1" applyBorder="1" applyAlignment="1">
      <alignment horizontal="center" vertical="center"/>
    </xf>
    <xf numFmtId="7" fontId="12" fillId="2" borderId="5" xfId="0" applyNumberFormat="1" applyFont="1" applyFill="1" applyBorder="1" applyAlignment="1">
      <alignment horizontal="center" vertical="center"/>
    </xf>
    <xf numFmtId="9" fontId="4" fillId="5" borderId="32" xfId="2" applyFont="1" applyFill="1" applyBorder="1" applyAlignment="1">
      <alignment horizontal="center" vertical="center" wrapText="1"/>
    </xf>
    <xf numFmtId="9" fontId="4" fillId="5" borderId="33" xfId="2" applyFont="1" applyFill="1" applyBorder="1" applyAlignment="1">
      <alignment horizontal="center" vertical="center" wrapText="1"/>
    </xf>
    <xf numFmtId="9" fontId="4" fillId="5" borderId="34" xfId="2" applyFont="1" applyFill="1" applyBorder="1" applyAlignment="1">
      <alignment horizontal="center" vertical="center" wrapText="1"/>
    </xf>
    <xf numFmtId="164" fontId="8" fillId="4" borderId="9" xfId="1" applyNumberFormat="1" applyFont="1" applyFill="1" applyBorder="1" applyAlignment="1">
      <alignment horizontal="center" vertical="center"/>
    </xf>
    <xf numFmtId="164" fontId="8" fillId="4" borderId="26" xfId="1" applyNumberFormat="1" applyFont="1" applyFill="1" applyBorder="1" applyAlignment="1">
      <alignment horizontal="center" vertical="center"/>
    </xf>
    <xf numFmtId="9" fontId="7" fillId="0" borderId="27" xfId="2" applyFont="1" applyBorder="1" applyAlignment="1">
      <alignment horizontal="center" vertical="center" wrapText="1"/>
    </xf>
    <xf numFmtId="9" fontId="7" fillId="0" borderId="28" xfId="2" applyFont="1" applyBorder="1" applyAlignment="1">
      <alignment horizontal="center" vertical="center" wrapText="1"/>
    </xf>
    <xf numFmtId="9" fontId="7" fillId="0" borderId="29" xfId="2" applyFont="1" applyBorder="1" applyAlignment="1">
      <alignment horizontal="center" vertical="center" wrapText="1"/>
    </xf>
    <xf numFmtId="164" fontId="4" fillId="4" borderId="31" xfId="1" applyNumberFormat="1" applyFont="1" applyFill="1" applyBorder="1" applyAlignment="1">
      <alignment horizontal="center" vertical="center"/>
    </xf>
    <xf numFmtId="164" fontId="8" fillId="4" borderId="22" xfId="1" applyNumberFormat="1" applyFont="1" applyFill="1" applyBorder="1" applyAlignment="1">
      <alignment horizontal="center" vertical="center"/>
    </xf>
    <xf numFmtId="164" fontId="8" fillId="4" borderId="23" xfId="1" applyNumberFormat="1" applyFont="1" applyFill="1" applyBorder="1" applyAlignment="1">
      <alignment horizontal="center" vertical="center"/>
    </xf>
    <xf numFmtId="164" fontId="8" fillId="4" borderId="35" xfId="1" applyNumberFormat="1" applyFont="1" applyFill="1" applyBorder="1" applyAlignment="1">
      <alignment horizontal="center" vertical="center"/>
    </xf>
    <xf numFmtId="9" fontId="7" fillId="0" borderId="22" xfId="2" applyFont="1" applyBorder="1" applyAlignment="1">
      <alignment horizontal="center" vertical="center" wrapText="1"/>
    </xf>
    <xf numFmtId="9" fontId="7" fillId="0" borderId="23" xfId="2" applyFont="1" applyBorder="1" applyAlignment="1">
      <alignment horizontal="center" vertical="center" wrapText="1"/>
    </xf>
    <xf numFmtId="9" fontId="7" fillId="0" borderId="24" xfId="2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164" fontId="7" fillId="4" borderId="17" xfId="1" applyNumberFormat="1" applyFont="1" applyFill="1" applyBorder="1" applyAlignment="1">
      <alignment horizontal="center" vertical="center"/>
    </xf>
    <xf numFmtId="9" fontId="7" fillId="4" borderId="18" xfId="2" applyFont="1" applyFill="1" applyBorder="1" applyAlignment="1">
      <alignment horizontal="center" vertical="center" wrapText="1"/>
    </xf>
    <xf numFmtId="9" fontId="7" fillId="4" borderId="19" xfId="2" applyFont="1" applyFill="1" applyBorder="1" applyAlignment="1">
      <alignment horizontal="center" vertical="center" wrapText="1"/>
    </xf>
    <xf numFmtId="9" fontId="7" fillId="4" borderId="20" xfId="2" applyFont="1" applyFill="1" applyBorder="1" applyAlignment="1">
      <alignment horizontal="center" vertical="center" wrapText="1"/>
    </xf>
  </cellXfs>
  <cellStyles count="3">
    <cellStyle name="Moneda" xfId="1" builtinId="4"/>
    <cellStyle name="Normal" xfId="0" builtinId="0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152400</xdr:colOff>
      <xdr:row>1</xdr:row>
      <xdr:rowOff>104774</xdr:rowOff>
    </xdr:from>
    <xdr:to>
      <xdr:col>8</xdr:col>
      <xdr:colOff>819150</xdr:colOff>
      <xdr:row>5</xdr:row>
      <xdr:rowOff>104775</xdr:rowOff>
    </xdr:to>
    <xdr:sp macro="" textlink="">
      <xdr:nvSpPr>
        <xdr:cNvPr id="2" name="object 3"/>
        <xdr:cNvSpPr>
          <a:spLocks noChangeArrowheads="1"/>
        </xdr:cNvSpPr>
      </xdr:nvSpPr>
      <xdr:spPr bwMode="auto">
        <a:xfrm>
          <a:off x="7820025" y="266699"/>
          <a:ext cx="666750" cy="638176"/>
        </a:xfrm>
        <a:prstGeom prst="rect">
          <a:avLst/>
        </a:prstGeom>
        <a:blipFill dpi="0" rotWithShape="1">
          <a:blip xmlns:r="http://schemas.openxmlformats.org/officeDocument/2006/relationships" r:embed="rId1"/>
          <a:srcRect/>
          <a:stretch>
            <a:fillRect/>
          </a:stretch>
        </a:blip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428625</xdr:colOff>
      <xdr:row>4</xdr:row>
      <xdr:rowOff>142875</xdr:rowOff>
    </xdr:from>
    <xdr:to>
      <xdr:col>17</xdr:col>
      <xdr:colOff>577967</xdr:colOff>
      <xdr:row>9</xdr:row>
      <xdr:rowOff>160083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096875" y="781050"/>
          <a:ext cx="920576" cy="7315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282575</xdr:colOff>
      <xdr:row>0</xdr:row>
      <xdr:rowOff>98425</xdr:rowOff>
    </xdr:from>
    <xdr:to>
      <xdr:col>8</xdr:col>
      <xdr:colOff>368300</xdr:colOff>
      <xdr:row>0</xdr:row>
      <xdr:rowOff>1060450</xdr:rowOff>
    </xdr:to>
    <xdr:pic>
      <xdr:nvPicPr>
        <xdr:cNvPr id="2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99325" y="98425"/>
          <a:ext cx="10699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136072</xdr:rowOff>
    </xdr:from>
    <xdr:to>
      <xdr:col>19</xdr:col>
      <xdr:colOff>32040</xdr:colOff>
      <xdr:row>35</xdr:row>
      <xdr:rowOff>54430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1172" t="11720" r="2727" b="21774"/>
        <a:stretch/>
      </xdr:blipFill>
      <xdr:spPr>
        <a:xfrm>
          <a:off x="152400" y="136072"/>
          <a:ext cx="14357640" cy="563335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RDENADOR%20DE%20LUIS%20MARTINEZ%20ANCLADO%202021/3-%20PLANIFIFICACION%20Y%20DESARROLLO%202022/1%20MEMORIA2020%20%20PEI2024%20%20POA2021/MATERIAL%20A%20PRESENTAR%20MI%20PEI%20POA/INDICADORES%202023/Febrero/DON%20LUIS%20PRESUPUESTO%202023%20MODIFICA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LUIS%20-RELACIONADO%20AL%20PRESUPUESTO%202022\PRESUP.%20APROBADO%20%202022PARA%20PROGRAMA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GRAMACION"/>
    </sheetNames>
    <sheetDataSet>
      <sheetData sheetId="0">
        <row r="11">
          <cell r="B11" t="str">
            <v>2.2.3.1.01</v>
          </cell>
          <cell r="C11" t="str">
            <v xml:space="preserve">Viaticos </v>
          </cell>
        </row>
        <row r="12">
          <cell r="B12" t="str">
            <v>2.2.5.4.01</v>
          </cell>
          <cell r="C12" t="str">
            <v>Alquileres de  equipos de transporte tracción</v>
          </cell>
        </row>
        <row r="20">
          <cell r="C20" t="str">
            <v>Acabados textiles  (banderas)</v>
          </cell>
        </row>
        <row r="26">
          <cell r="B26" t="str">
            <v>2.3.7.1.01</v>
          </cell>
          <cell r="C26" t="str">
            <v>Gasolina</v>
          </cell>
        </row>
        <row r="29">
          <cell r="C29" t="str">
            <v>Utiles destinados a actividades deportivas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 EL DEFICIT"/>
      <sheetName val="SIN DEFICIT"/>
    </sheetNames>
    <sheetDataSet>
      <sheetData sheetId="0"/>
      <sheetData sheetId="1">
        <row r="21">
          <cell r="B21" t="str">
            <v>2.2.3.1.01</v>
          </cell>
          <cell r="C21" t="str">
            <v>Viáticos Dentro del País</v>
          </cell>
          <cell r="P21">
            <v>1800000</v>
          </cell>
        </row>
        <row r="22">
          <cell r="C22" t="str">
            <v>Alquileres de  equipos de transporte tracción</v>
          </cell>
          <cell r="P22">
            <v>200000</v>
          </cell>
        </row>
        <row r="31">
          <cell r="B31" t="str">
            <v>2.3.7.1.01</v>
          </cell>
          <cell r="C31" t="str">
            <v>Gasolina</v>
          </cell>
          <cell r="P31">
            <v>3780000</v>
          </cell>
        </row>
        <row r="34">
          <cell r="B34" t="str">
            <v>2.3.9.9.01</v>
          </cell>
          <cell r="C34" t="str">
            <v>Productos y utiles varios</v>
          </cell>
          <cell r="P34">
            <v>420000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43"/>
  <sheetViews>
    <sheetView tabSelected="1" topLeftCell="A15" zoomScale="70" zoomScaleNormal="70" workbookViewId="0">
      <selection activeCell="O19" sqref="O19"/>
    </sheetView>
  </sheetViews>
  <sheetFormatPr baseColWidth="10" defaultRowHeight="12.75" x14ac:dyDescent="0.2"/>
  <cols>
    <col min="1" max="1" width="8.7109375" style="25" customWidth="1"/>
    <col min="2" max="2" width="28.42578125" style="27" customWidth="1"/>
    <col min="3" max="3" width="13.140625" style="27" bestFit="1" customWidth="1"/>
    <col min="4" max="4" width="15.28515625" style="27" customWidth="1"/>
    <col min="5" max="5" width="16" style="62" bestFit="1" customWidth="1"/>
    <col min="6" max="6" width="11.7109375" style="28" bestFit="1" customWidth="1"/>
    <col min="7" max="7" width="12.140625" style="28" bestFit="1" customWidth="1"/>
    <col min="8" max="8" width="13.7109375" style="28" bestFit="1" customWidth="1"/>
    <col min="9" max="9" width="20.5703125" style="28" bestFit="1" customWidth="1"/>
    <col min="10" max="13" width="11.7109375" style="28" bestFit="1" customWidth="1"/>
    <col min="14" max="14" width="12.140625" style="28" bestFit="1" customWidth="1"/>
    <col min="15" max="15" width="11.7109375" style="28" bestFit="1" customWidth="1"/>
    <col min="16" max="16" width="27.42578125" style="28" bestFit="1" customWidth="1"/>
    <col min="17" max="17" width="11.7109375" style="28" bestFit="1" customWidth="1"/>
    <col min="18" max="18" width="14" style="28" bestFit="1" customWidth="1"/>
    <col min="19" max="19" width="2.7109375" style="25" customWidth="1"/>
    <col min="20" max="16384" width="11.42578125" style="25"/>
  </cols>
  <sheetData>
    <row r="2" spans="1:26" ht="12" customHeight="1" x14ac:dyDescent="0.2">
      <c r="A2" s="122"/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4"/>
    </row>
    <row r="3" spans="1:26" x14ac:dyDescent="0.2">
      <c r="A3" s="125"/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7"/>
    </row>
    <row r="4" spans="1:26" x14ac:dyDescent="0.2">
      <c r="A4" s="125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7"/>
    </row>
    <row r="5" spans="1:26" x14ac:dyDescent="0.2">
      <c r="A5" s="125"/>
      <c r="B5" s="126"/>
      <c r="C5" s="126"/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7"/>
    </row>
    <row r="6" spans="1:26" x14ac:dyDescent="0.2">
      <c r="A6" s="125"/>
      <c r="B6" s="126"/>
      <c r="C6" s="126"/>
      <c r="D6" s="126"/>
      <c r="E6" s="126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7"/>
    </row>
    <row r="7" spans="1:26" x14ac:dyDescent="0.2">
      <c r="A7" s="139" t="s">
        <v>0</v>
      </c>
      <c r="B7" s="121"/>
      <c r="C7" s="121"/>
      <c r="D7" s="121"/>
      <c r="E7" s="121"/>
      <c r="F7" s="121"/>
      <c r="G7" s="121"/>
      <c r="H7" s="121"/>
      <c r="I7" s="121"/>
      <c r="J7" s="121"/>
      <c r="K7" s="121"/>
      <c r="L7" s="121"/>
      <c r="M7" s="121"/>
      <c r="N7" s="121"/>
      <c r="O7" s="121"/>
      <c r="P7" s="121"/>
      <c r="Q7" s="121"/>
      <c r="R7" s="128"/>
      <c r="S7" s="30"/>
      <c r="T7" s="30"/>
      <c r="U7" s="30"/>
      <c r="V7" s="30"/>
      <c r="W7" s="30"/>
      <c r="X7" s="30"/>
      <c r="Y7" s="30"/>
      <c r="Z7" s="30"/>
    </row>
    <row r="8" spans="1:26" x14ac:dyDescent="0.2">
      <c r="A8" s="139" t="s">
        <v>1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  <c r="O8" s="121"/>
      <c r="P8" s="121"/>
      <c r="Q8" s="121"/>
      <c r="R8" s="128"/>
      <c r="S8" s="30"/>
      <c r="T8" s="30"/>
      <c r="U8" s="30"/>
      <c r="V8" s="30"/>
      <c r="W8" s="30"/>
      <c r="X8" s="30"/>
      <c r="Y8" s="30"/>
      <c r="Z8" s="30"/>
    </row>
    <row r="9" spans="1:26" ht="5.25" customHeight="1" x14ac:dyDescent="0.2">
      <c r="A9" s="55"/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  <c r="O9" s="121"/>
      <c r="P9" s="121"/>
      <c r="Q9" s="121"/>
      <c r="R9" s="128"/>
      <c r="S9" s="30"/>
      <c r="T9" s="30"/>
      <c r="U9" s="30"/>
      <c r="V9" s="30"/>
      <c r="W9" s="30"/>
      <c r="X9" s="30"/>
      <c r="Y9" s="30"/>
      <c r="Z9" s="30"/>
    </row>
    <row r="10" spans="1:26" x14ac:dyDescent="0.2">
      <c r="A10" s="139" t="s">
        <v>2</v>
      </c>
      <c r="B10" s="121"/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  <c r="O10" s="121"/>
      <c r="P10" s="121"/>
      <c r="Q10" s="121"/>
      <c r="R10" s="128"/>
      <c r="S10" s="30"/>
      <c r="T10" s="30"/>
      <c r="U10" s="30"/>
      <c r="V10" s="30"/>
      <c r="W10" s="30"/>
      <c r="X10" s="30"/>
      <c r="Y10" s="30"/>
      <c r="Z10" s="30"/>
    </row>
    <row r="11" spans="1:26" x14ac:dyDescent="0.2">
      <c r="A11" s="140" t="s">
        <v>59</v>
      </c>
      <c r="B11" s="141"/>
      <c r="C11" s="141"/>
      <c r="D11" s="141"/>
      <c r="E11" s="141"/>
      <c r="F11" s="141"/>
      <c r="G11" s="141"/>
      <c r="H11" s="141"/>
      <c r="I11" s="141"/>
      <c r="J11" s="141"/>
      <c r="K11" s="141"/>
      <c r="L11" s="141"/>
      <c r="M11" s="141"/>
      <c r="N11" s="141"/>
      <c r="O11" s="141"/>
      <c r="P11" s="141"/>
      <c r="Q11" s="141"/>
      <c r="R11" s="142"/>
      <c r="S11" s="30"/>
      <c r="T11" s="30"/>
      <c r="U11" s="30"/>
      <c r="V11" s="30"/>
      <c r="W11" s="30"/>
      <c r="X11" s="30"/>
      <c r="Y11" s="30"/>
      <c r="Z11" s="30"/>
    </row>
    <row r="12" spans="1:26" x14ac:dyDescent="0.2">
      <c r="A12" s="139" t="s">
        <v>54</v>
      </c>
      <c r="B12" s="121"/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8"/>
      <c r="S12" s="30"/>
      <c r="T12" s="30"/>
      <c r="U12" s="30"/>
      <c r="V12" s="30"/>
      <c r="W12" s="30"/>
      <c r="X12" s="30"/>
      <c r="Y12" s="30"/>
      <c r="Z12" s="30"/>
    </row>
    <row r="13" spans="1:26" x14ac:dyDescent="0.2">
      <c r="A13" s="55"/>
      <c r="B13" s="31"/>
      <c r="C13" s="31"/>
      <c r="D13" s="31"/>
      <c r="E13" s="63"/>
      <c r="F13" s="53"/>
      <c r="G13" s="53"/>
      <c r="H13" s="53"/>
      <c r="I13" s="53"/>
      <c r="J13" s="53"/>
      <c r="K13" s="53"/>
      <c r="L13" s="53"/>
      <c r="M13" s="53"/>
      <c r="N13" s="53"/>
      <c r="O13" s="53"/>
      <c r="P13" s="53"/>
      <c r="Q13" s="53"/>
      <c r="R13" s="54"/>
      <c r="S13" s="30"/>
      <c r="T13" s="30"/>
      <c r="U13" s="30"/>
      <c r="V13" s="30"/>
      <c r="W13" s="30"/>
      <c r="X13" s="30"/>
      <c r="Y13" s="30"/>
      <c r="Z13" s="30"/>
    </row>
    <row r="14" spans="1:26" ht="13.5" thickBot="1" x14ac:dyDescent="0.25">
      <c r="A14" s="55"/>
      <c r="F14" s="132" t="s">
        <v>60</v>
      </c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61"/>
      <c r="S14" s="30"/>
      <c r="T14" s="30"/>
      <c r="U14" s="30"/>
      <c r="V14" s="30"/>
      <c r="W14" s="30"/>
      <c r="X14" s="30"/>
      <c r="Y14" s="30"/>
      <c r="Z14" s="30"/>
    </row>
    <row r="15" spans="1:26" ht="27.75" thickBot="1" x14ac:dyDescent="0.25">
      <c r="A15" s="80" t="s">
        <v>69</v>
      </c>
      <c r="B15" s="81" t="s">
        <v>53</v>
      </c>
      <c r="C15" s="82" t="s">
        <v>55</v>
      </c>
      <c r="D15" s="82" t="s">
        <v>56</v>
      </c>
      <c r="E15" s="112" t="s">
        <v>61</v>
      </c>
      <c r="F15" s="83" t="s">
        <v>3</v>
      </c>
      <c r="G15" s="83" t="s">
        <v>4</v>
      </c>
      <c r="H15" s="83" t="s">
        <v>5</v>
      </c>
      <c r="I15" s="82" t="s">
        <v>6</v>
      </c>
      <c r="J15" s="82" t="s">
        <v>7</v>
      </c>
      <c r="K15" s="82" t="s">
        <v>8</v>
      </c>
      <c r="L15" s="83" t="s">
        <v>9</v>
      </c>
      <c r="M15" s="83" t="s">
        <v>10</v>
      </c>
      <c r="N15" s="83" t="s">
        <v>11</v>
      </c>
      <c r="O15" s="82" t="s">
        <v>12</v>
      </c>
      <c r="P15" s="82" t="s">
        <v>13</v>
      </c>
      <c r="Q15" s="82" t="s">
        <v>14</v>
      </c>
      <c r="R15" s="84" t="s">
        <v>15</v>
      </c>
    </row>
    <row r="16" spans="1:26" ht="39" customHeight="1" x14ac:dyDescent="0.2">
      <c r="A16" s="89" t="str">
        <f>+[1]PROGRAMACION!$B$11</f>
        <v>2.2.3.1.01</v>
      </c>
      <c r="B16" s="90" t="str">
        <f>+[1]PROGRAMACION!$C$11</f>
        <v xml:space="preserve">Viaticos </v>
      </c>
      <c r="C16" s="91">
        <v>0</v>
      </c>
      <c r="D16" s="91">
        <v>1800000</v>
      </c>
      <c r="E16" s="95">
        <f>+D16+C16</f>
        <v>1800000</v>
      </c>
      <c r="F16" s="92">
        <v>0</v>
      </c>
      <c r="G16" s="92">
        <v>80550</v>
      </c>
      <c r="H16" s="93">
        <v>302600</v>
      </c>
      <c r="I16" s="93">
        <v>207500</v>
      </c>
      <c r="J16" s="93"/>
      <c r="K16" s="93"/>
      <c r="L16" s="93"/>
      <c r="M16" s="93"/>
      <c r="N16" s="93"/>
      <c r="O16" s="93"/>
      <c r="P16" s="93"/>
      <c r="Q16" s="93"/>
      <c r="R16" s="94">
        <f t="shared" ref="R16:R21" si="0">SUM(F16:Q16)</f>
        <v>590650</v>
      </c>
    </row>
    <row r="17" spans="1:18" ht="39" customHeight="1" x14ac:dyDescent="0.2">
      <c r="A17" s="72" t="str">
        <f>+[1]PROGRAMACION!$B$12</f>
        <v>2.2.5.4.01</v>
      </c>
      <c r="B17" s="66" t="str">
        <f>+[1]PROGRAMACION!$C$12</f>
        <v>Alquileres de  equipos de transporte tracción</v>
      </c>
      <c r="C17" s="67">
        <v>0</v>
      </c>
      <c r="D17" s="113">
        <v>100000</v>
      </c>
      <c r="E17" s="95">
        <f t="shared" ref="E17:E20" si="1">+D17+C17</f>
        <v>100000</v>
      </c>
      <c r="F17" s="68">
        <v>0</v>
      </c>
      <c r="G17" s="68">
        <v>37596.92</v>
      </c>
      <c r="H17" s="69">
        <v>0</v>
      </c>
      <c r="I17" s="69">
        <v>0</v>
      </c>
      <c r="J17" s="69"/>
      <c r="K17" s="69"/>
      <c r="L17" s="69"/>
      <c r="M17" s="69"/>
      <c r="N17" s="69"/>
      <c r="O17" s="69"/>
      <c r="P17" s="69"/>
      <c r="Q17" s="69"/>
      <c r="R17" s="73">
        <f t="shared" si="0"/>
        <v>37596.92</v>
      </c>
    </row>
    <row r="18" spans="1:18" ht="39" customHeight="1" x14ac:dyDescent="0.2">
      <c r="A18" s="72" t="s">
        <v>67</v>
      </c>
      <c r="B18" s="96" t="str">
        <f>+[1]PROGRAMACION!$C$20</f>
        <v>Acabados textiles  (banderas)</v>
      </c>
      <c r="C18" s="67">
        <v>0</v>
      </c>
      <c r="D18" s="113">
        <v>100000</v>
      </c>
      <c r="E18" s="95">
        <f t="shared" si="1"/>
        <v>100000</v>
      </c>
      <c r="F18" s="68">
        <v>0</v>
      </c>
      <c r="G18" s="68">
        <v>197903.7</v>
      </c>
      <c r="H18" s="69">
        <v>0</v>
      </c>
      <c r="I18" s="69">
        <v>0</v>
      </c>
      <c r="J18" s="69"/>
      <c r="K18" s="69"/>
      <c r="L18" s="69"/>
      <c r="M18" s="69"/>
      <c r="N18" s="69"/>
      <c r="O18" s="69"/>
      <c r="P18" s="69"/>
      <c r="Q18" s="69"/>
      <c r="R18" s="73">
        <f t="shared" si="0"/>
        <v>197903.7</v>
      </c>
    </row>
    <row r="19" spans="1:18" ht="39" customHeight="1" x14ac:dyDescent="0.2">
      <c r="A19" s="72" t="str">
        <f>+[1]PROGRAMACION!$B$26</f>
        <v>2.3.7.1.01</v>
      </c>
      <c r="B19" s="70" t="str">
        <f>+[1]PROGRAMACION!$C$26</f>
        <v>Gasolina</v>
      </c>
      <c r="C19" s="67">
        <v>0</v>
      </c>
      <c r="D19" s="67">
        <v>3780000</v>
      </c>
      <c r="E19" s="95">
        <f t="shared" si="1"/>
        <v>3780000</v>
      </c>
      <c r="F19" s="68">
        <v>0</v>
      </c>
      <c r="G19" s="68">
        <v>0</v>
      </c>
      <c r="H19" s="69">
        <v>945000</v>
      </c>
      <c r="I19" s="69">
        <v>315000</v>
      </c>
      <c r="J19" s="69"/>
      <c r="K19" s="69"/>
      <c r="L19" s="69"/>
      <c r="M19" s="69"/>
      <c r="N19" s="69"/>
      <c r="O19" s="69"/>
      <c r="P19" s="69"/>
      <c r="Q19" s="69"/>
      <c r="R19" s="73">
        <f t="shared" si="0"/>
        <v>1260000</v>
      </c>
    </row>
    <row r="20" spans="1:18" ht="39" customHeight="1" thickBot="1" x14ac:dyDescent="0.25">
      <c r="A20" s="74" t="s">
        <v>68</v>
      </c>
      <c r="B20" s="75" t="str">
        <f>+[1]PROGRAMACION!$C$29</f>
        <v>Utiles destinados a actividades deportivas</v>
      </c>
      <c r="C20" s="76">
        <v>0</v>
      </c>
      <c r="D20" s="114">
        <v>800000</v>
      </c>
      <c r="E20" s="95">
        <f t="shared" si="1"/>
        <v>800000</v>
      </c>
      <c r="F20" s="77">
        <v>0</v>
      </c>
      <c r="G20" s="77">
        <v>0</v>
      </c>
      <c r="H20" s="78">
        <v>399318.12</v>
      </c>
      <c r="I20" s="78">
        <v>0</v>
      </c>
      <c r="J20" s="78"/>
      <c r="K20" s="78"/>
      <c r="L20" s="78"/>
      <c r="M20" s="78"/>
      <c r="N20" s="78"/>
      <c r="O20" s="78"/>
      <c r="P20" s="78"/>
      <c r="Q20" s="78"/>
      <c r="R20" s="79">
        <f t="shared" si="0"/>
        <v>399318.12</v>
      </c>
    </row>
    <row r="21" spans="1:18" s="50" customFormat="1" ht="17.25" customHeight="1" x14ac:dyDescent="0.2">
      <c r="A21" s="58"/>
      <c r="B21" s="71" t="s">
        <v>66</v>
      </c>
      <c r="C21" s="85">
        <f t="shared" ref="C21:I21" si="2">SUM(C16:C20)</f>
        <v>0</v>
      </c>
      <c r="D21" s="85">
        <f t="shared" si="2"/>
        <v>6580000</v>
      </c>
      <c r="E21" s="85">
        <f t="shared" si="2"/>
        <v>6580000</v>
      </c>
      <c r="F21" s="86">
        <f t="shared" si="2"/>
        <v>0</v>
      </c>
      <c r="G21" s="87">
        <f t="shared" si="2"/>
        <v>316050.62</v>
      </c>
      <c r="H21" s="87">
        <f t="shared" si="2"/>
        <v>1646918.12</v>
      </c>
      <c r="I21" s="87">
        <f t="shared" si="2"/>
        <v>522500</v>
      </c>
      <c r="J21" s="87"/>
      <c r="K21" s="87"/>
      <c r="L21" s="87"/>
      <c r="M21" s="87"/>
      <c r="N21" s="87"/>
      <c r="O21" s="87"/>
      <c r="P21" s="87"/>
      <c r="Q21" s="87"/>
      <c r="R21" s="88">
        <f>SUM(F21:Q21)</f>
        <v>2485468.7400000002</v>
      </c>
    </row>
    <row r="22" spans="1:18" x14ac:dyDescent="0.2">
      <c r="A22" s="57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1"/>
    </row>
    <row r="23" spans="1:18" x14ac:dyDescent="0.2">
      <c r="A23" s="57"/>
      <c r="B23" s="133" t="s">
        <v>57</v>
      </c>
      <c r="C23" s="134"/>
      <c r="D23" s="134"/>
      <c r="E23" s="134"/>
      <c r="F23" s="35">
        <f>+$E$21/12</f>
        <v>548333.33333333337</v>
      </c>
      <c r="G23" s="35">
        <f t="shared" ref="G23:Q23" si="3">+$E$21/12</f>
        <v>548333.33333333337</v>
      </c>
      <c r="H23" s="35">
        <f t="shared" si="3"/>
        <v>548333.33333333337</v>
      </c>
      <c r="I23" s="35">
        <f t="shared" si="3"/>
        <v>548333.33333333337</v>
      </c>
      <c r="J23" s="35">
        <f t="shared" si="3"/>
        <v>548333.33333333337</v>
      </c>
      <c r="K23" s="35">
        <f t="shared" si="3"/>
        <v>548333.33333333337</v>
      </c>
      <c r="L23" s="35">
        <f t="shared" si="3"/>
        <v>548333.33333333337</v>
      </c>
      <c r="M23" s="35">
        <f t="shared" si="3"/>
        <v>548333.33333333337</v>
      </c>
      <c r="N23" s="35">
        <f t="shared" si="3"/>
        <v>548333.33333333337</v>
      </c>
      <c r="O23" s="35">
        <f t="shared" si="3"/>
        <v>548333.33333333337</v>
      </c>
      <c r="P23" s="35">
        <f t="shared" si="3"/>
        <v>548333.33333333337</v>
      </c>
      <c r="Q23" s="35">
        <f t="shared" si="3"/>
        <v>548333.33333333337</v>
      </c>
      <c r="R23" s="35">
        <f>+SUM(F23:Q23)</f>
        <v>6579999.9999999991</v>
      </c>
    </row>
    <row r="24" spans="1:18" x14ac:dyDescent="0.2">
      <c r="A24" s="57"/>
      <c r="B24" s="135" t="s">
        <v>62</v>
      </c>
      <c r="C24" s="136"/>
      <c r="D24" s="136"/>
      <c r="E24" s="136"/>
      <c r="F24" s="36">
        <f t="shared" ref="F24:Q24" si="4">+SUM(F16:F20)</f>
        <v>0</v>
      </c>
      <c r="G24" s="36">
        <f t="shared" si="4"/>
        <v>316050.62</v>
      </c>
      <c r="H24" s="36">
        <f t="shared" si="4"/>
        <v>1646918.12</v>
      </c>
      <c r="I24" s="36">
        <f t="shared" si="4"/>
        <v>522500</v>
      </c>
      <c r="J24" s="36">
        <f t="shared" si="4"/>
        <v>0</v>
      </c>
      <c r="K24" s="36">
        <f t="shared" si="4"/>
        <v>0</v>
      </c>
      <c r="L24" s="36">
        <f t="shared" si="4"/>
        <v>0</v>
      </c>
      <c r="M24" s="36">
        <f t="shared" si="4"/>
        <v>0</v>
      </c>
      <c r="N24" s="36">
        <f t="shared" si="4"/>
        <v>0</v>
      </c>
      <c r="O24" s="36">
        <f t="shared" si="4"/>
        <v>0</v>
      </c>
      <c r="P24" s="36">
        <f t="shared" si="4"/>
        <v>0</v>
      </c>
      <c r="Q24" s="36">
        <f t="shared" si="4"/>
        <v>0</v>
      </c>
      <c r="R24" s="36">
        <f>+SUM(F24:Q24)</f>
        <v>2485468.7400000002</v>
      </c>
    </row>
    <row r="25" spans="1:18" x14ac:dyDescent="0.2">
      <c r="A25" s="57"/>
      <c r="B25" s="137" t="s">
        <v>58</v>
      </c>
      <c r="C25" s="137"/>
      <c r="D25" s="137"/>
      <c r="E25" s="135"/>
      <c r="F25" s="37">
        <f>+F24-F23</f>
        <v>-548333.33333333337</v>
      </c>
      <c r="G25" s="37">
        <f t="shared" ref="G25:Q25" si="5">+G24-G23</f>
        <v>-232282.71333333338</v>
      </c>
      <c r="H25" s="37">
        <f t="shared" si="5"/>
        <v>1098584.7866666666</v>
      </c>
      <c r="I25" s="37">
        <f t="shared" si="5"/>
        <v>-25833.333333333372</v>
      </c>
      <c r="J25" s="37">
        <f t="shared" si="5"/>
        <v>-548333.33333333337</v>
      </c>
      <c r="K25" s="37">
        <f t="shared" si="5"/>
        <v>-548333.33333333337</v>
      </c>
      <c r="L25" s="37">
        <f t="shared" si="5"/>
        <v>-548333.33333333337</v>
      </c>
      <c r="M25" s="37">
        <f t="shared" si="5"/>
        <v>-548333.33333333337</v>
      </c>
      <c r="N25" s="37">
        <f t="shared" si="5"/>
        <v>-548333.33333333337</v>
      </c>
      <c r="O25" s="37">
        <f t="shared" si="5"/>
        <v>-548333.33333333337</v>
      </c>
      <c r="P25" s="37">
        <f t="shared" si="5"/>
        <v>-548333.33333333337</v>
      </c>
      <c r="Q25" s="37">
        <f t="shared" si="5"/>
        <v>-548333.33333333337</v>
      </c>
      <c r="R25" s="37">
        <f>+SUM(F25:Q25)</f>
        <v>-4094531.2600000012</v>
      </c>
    </row>
    <row r="26" spans="1:18" s="41" customFormat="1" x14ac:dyDescent="0.2">
      <c r="A26" s="57"/>
      <c r="B26" s="39"/>
      <c r="C26" s="39"/>
      <c r="D26" s="39"/>
      <c r="E26" s="65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40"/>
    </row>
    <row r="27" spans="1:18" s="41" customFormat="1" x14ac:dyDescent="0.2">
      <c r="A27" s="57"/>
      <c r="B27" s="116" t="s">
        <v>63</v>
      </c>
      <c r="C27" s="116"/>
      <c r="D27" s="116"/>
      <c r="E27" s="117"/>
      <c r="F27" s="118">
        <f>+SUM(F23:H23)</f>
        <v>1645000</v>
      </c>
      <c r="G27" s="119"/>
      <c r="H27" s="120"/>
      <c r="I27" s="118">
        <f>+SUM(I23:K23)</f>
        <v>1645000</v>
      </c>
      <c r="J27" s="119"/>
      <c r="K27" s="120"/>
      <c r="L27" s="118">
        <f>+SUM(L23:N23)</f>
        <v>1645000</v>
      </c>
      <c r="M27" s="119"/>
      <c r="N27" s="120"/>
      <c r="O27" s="118">
        <f>+SUM(O23:Q23)</f>
        <v>1645000</v>
      </c>
      <c r="P27" s="119"/>
      <c r="Q27" s="120"/>
      <c r="R27" s="42">
        <f>+R23</f>
        <v>6579999.9999999991</v>
      </c>
    </row>
    <row r="28" spans="1:18" s="41" customFormat="1" x14ac:dyDescent="0.2">
      <c r="A28" s="57"/>
      <c r="B28" s="116" t="s">
        <v>64</v>
      </c>
      <c r="C28" s="116"/>
      <c r="D28" s="116"/>
      <c r="E28" s="117"/>
      <c r="F28" s="118">
        <f>+SUM(F24:H24)</f>
        <v>1962968.7400000002</v>
      </c>
      <c r="G28" s="119"/>
      <c r="H28" s="120"/>
      <c r="I28" s="118">
        <f>+SUM(I24:K24)</f>
        <v>522500</v>
      </c>
      <c r="J28" s="119"/>
      <c r="K28" s="120"/>
      <c r="L28" s="118">
        <f>+SUM(L24:N24)</f>
        <v>0</v>
      </c>
      <c r="M28" s="119"/>
      <c r="N28" s="120"/>
      <c r="O28" s="118">
        <f>+SUM(O24:Q24)</f>
        <v>0</v>
      </c>
      <c r="P28" s="119"/>
      <c r="Q28" s="120"/>
      <c r="R28" s="42">
        <f>+R24</f>
        <v>2485468.7400000002</v>
      </c>
    </row>
    <row r="29" spans="1:18" s="41" customFormat="1" ht="16.5" customHeight="1" x14ac:dyDescent="0.2">
      <c r="A29" s="57"/>
      <c r="B29" s="116" t="s">
        <v>65</v>
      </c>
      <c r="C29" s="116"/>
      <c r="D29" s="116"/>
      <c r="E29" s="117"/>
      <c r="F29" s="118">
        <f>+SUM(F25:H25)</f>
        <v>317968.73999999987</v>
      </c>
      <c r="G29" s="119"/>
      <c r="H29" s="120"/>
      <c r="I29" s="118">
        <f>+SUM(I25:K25)</f>
        <v>-1122500</v>
      </c>
      <c r="J29" s="119"/>
      <c r="K29" s="120"/>
      <c r="L29" s="118">
        <f>+SUM(L25:N25)</f>
        <v>-1645000</v>
      </c>
      <c r="M29" s="119"/>
      <c r="N29" s="120"/>
      <c r="O29" s="118">
        <f>+SUM(O25:Q25)</f>
        <v>-1645000</v>
      </c>
      <c r="P29" s="119"/>
      <c r="Q29" s="120"/>
      <c r="R29" s="42">
        <f>+R25</f>
        <v>-4094531.2600000012</v>
      </c>
    </row>
    <row r="30" spans="1:18" s="41" customFormat="1" x14ac:dyDescent="0.2">
      <c r="A30" s="57"/>
      <c r="B30" s="38"/>
      <c r="C30" s="39"/>
      <c r="D30" s="39"/>
      <c r="E30" s="65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40"/>
    </row>
    <row r="31" spans="1:18" s="41" customFormat="1" x14ac:dyDescent="0.2">
      <c r="A31" s="57"/>
      <c r="B31" s="38"/>
      <c r="C31" s="39"/>
      <c r="D31" s="39"/>
      <c r="E31" s="65"/>
      <c r="F31" s="39"/>
      <c r="G31" s="39"/>
      <c r="H31" s="39"/>
      <c r="I31" s="39"/>
      <c r="J31" s="39"/>
      <c r="K31" s="39"/>
      <c r="L31" s="39"/>
      <c r="M31" s="39"/>
      <c r="N31" s="39"/>
      <c r="O31" s="39"/>
      <c r="P31" s="39"/>
      <c r="Q31" s="39"/>
      <c r="R31" s="40"/>
    </row>
    <row r="32" spans="1:18" s="41" customFormat="1" x14ac:dyDescent="0.2">
      <c r="A32" s="57"/>
      <c r="B32" s="38"/>
      <c r="C32" s="39"/>
      <c r="D32" s="39"/>
      <c r="E32" s="65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40"/>
    </row>
    <row r="33" spans="1:18" s="41" customFormat="1" x14ac:dyDescent="0.2">
      <c r="A33" s="57"/>
      <c r="B33" s="38"/>
      <c r="C33" s="39"/>
      <c r="D33" s="39"/>
      <c r="E33" s="65"/>
      <c r="F33" s="39"/>
      <c r="G33" s="39"/>
      <c r="H33" s="39"/>
      <c r="I33" s="39"/>
      <c r="J33" s="39"/>
      <c r="K33" s="39"/>
      <c r="L33" s="39"/>
      <c r="M33" s="39"/>
      <c r="N33" s="39"/>
      <c r="O33" s="39"/>
      <c r="P33" s="39"/>
      <c r="Q33" s="39"/>
      <c r="R33" s="40"/>
    </row>
    <row r="34" spans="1:18" s="41" customFormat="1" x14ac:dyDescent="0.2">
      <c r="A34" s="57"/>
      <c r="B34" s="38"/>
      <c r="C34" s="39"/>
      <c r="D34" s="39"/>
      <c r="E34" s="65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40"/>
    </row>
    <row r="35" spans="1:18" s="41" customFormat="1" x14ac:dyDescent="0.2">
      <c r="A35" s="57"/>
      <c r="B35" s="38"/>
      <c r="C35" s="39"/>
      <c r="D35" s="39"/>
      <c r="E35" s="65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40"/>
    </row>
    <row r="36" spans="1:18" s="41" customFormat="1" x14ac:dyDescent="0.2">
      <c r="A36" s="57"/>
      <c r="B36" s="38"/>
      <c r="C36" s="39"/>
      <c r="D36" s="39"/>
      <c r="E36" s="65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40"/>
    </row>
    <row r="37" spans="1:18" s="41" customFormat="1" x14ac:dyDescent="0.2">
      <c r="A37" s="56"/>
      <c r="B37" s="38"/>
      <c r="C37" s="39"/>
      <c r="D37" s="39"/>
      <c r="E37" s="65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40"/>
    </row>
    <row r="38" spans="1:18" x14ac:dyDescent="0.2">
      <c r="A38" s="57"/>
      <c r="B38" s="43"/>
      <c r="C38" s="44"/>
      <c r="D38" s="44"/>
      <c r="E38" s="60"/>
      <c r="F38" s="45"/>
      <c r="G38" s="45"/>
      <c r="H38" s="46"/>
      <c r="I38" s="46"/>
      <c r="J38" s="46"/>
      <c r="K38" s="45"/>
      <c r="L38" s="45"/>
      <c r="M38" s="46"/>
      <c r="N38" s="46"/>
      <c r="O38" s="45"/>
      <c r="P38" s="46"/>
      <c r="Q38" s="46"/>
      <c r="R38" s="47"/>
    </row>
    <row r="39" spans="1:18" x14ac:dyDescent="0.2">
      <c r="A39" s="57"/>
      <c r="B39" s="43"/>
      <c r="C39" s="121" t="s">
        <v>16</v>
      </c>
      <c r="D39" s="121"/>
      <c r="E39" s="60"/>
      <c r="F39" s="121"/>
      <c r="G39" s="121"/>
      <c r="I39" s="32" t="s">
        <v>16</v>
      </c>
      <c r="M39" s="121" t="s">
        <v>16</v>
      </c>
      <c r="N39" s="121"/>
      <c r="P39" s="121" t="s">
        <v>16</v>
      </c>
      <c r="Q39" s="121"/>
      <c r="R39" s="29"/>
    </row>
    <row r="40" spans="1:18" s="50" customFormat="1" x14ac:dyDescent="0.2">
      <c r="A40" s="58"/>
      <c r="B40" s="48"/>
      <c r="C40" s="129" t="s">
        <v>17</v>
      </c>
      <c r="D40" s="129"/>
      <c r="E40" s="62"/>
      <c r="F40" s="129"/>
      <c r="G40" s="129"/>
      <c r="H40" s="49"/>
      <c r="I40" s="49" t="s">
        <v>18</v>
      </c>
      <c r="J40" s="49"/>
      <c r="K40" s="49"/>
      <c r="L40" s="49"/>
      <c r="M40" s="129" t="s">
        <v>19</v>
      </c>
      <c r="N40" s="129"/>
      <c r="O40" s="49"/>
      <c r="P40" s="138" t="s">
        <v>20</v>
      </c>
      <c r="Q40" s="138"/>
      <c r="R40" s="47"/>
    </row>
    <row r="41" spans="1:18" x14ac:dyDescent="0.2">
      <c r="A41" s="57"/>
      <c r="B41" s="26"/>
      <c r="C41" s="126" t="s">
        <v>21</v>
      </c>
      <c r="D41" s="126"/>
      <c r="F41" s="126"/>
      <c r="G41" s="126"/>
      <c r="I41" s="28" t="s">
        <v>22</v>
      </c>
      <c r="M41" s="126" t="s">
        <v>23</v>
      </c>
      <c r="N41" s="126"/>
      <c r="P41" s="27" t="s">
        <v>24</v>
      </c>
      <c r="Q41" s="27"/>
      <c r="R41" s="29"/>
    </row>
    <row r="42" spans="1:18" x14ac:dyDescent="0.2">
      <c r="A42" s="59"/>
      <c r="B42" s="33"/>
      <c r="C42" s="34"/>
      <c r="D42" s="34"/>
      <c r="E42" s="64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2"/>
    </row>
    <row r="43" spans="1:18" ht="30" customHeight="1" x14ac:dyDescent="0.2"/>
  </sheetData>
  <mergeCells count="38">
    <mergeCell ref="A7:R7"/>
    <mergeCell ref="A8:R8"/>
    <mergeCell ref="A10:R10"/>
    <mergeCell ref="A11:R11"/>
    <mergeCell ref="A12:R12"/>
    <mergeCell ref="A2:R6"/>
    <mergeCell ref="B9:R9"/>
    <mergeCell ref="C39:D39"/>
    <mergeCell ref="C40:D40"/>
    <mergeCell ref="C41:D41"/>
    <mergeCell ref="B22:R22"/>
    <mergeCell ref="F14:Q14"/>
    <mergeCell ref="B23:E23"/>
    <mergeCell ref="B24:E24"/>
    <mergeCell ref="B25:E25"/>
    <mergeCell ref="F40:G40"/>
    <mergeCell ref="M40:N40"/>
    <mergeCell ref="P40:Q40"/>
    <mergeCell ref="F41:G41"/>
    <mergeCell ref="M41:N41"/>
    <mergeCell ref="F39:G39"/>
    <mergeCell ref="M39:N39"/>
    <mergeCell ref="P39:Q39"/>
    <mergeCell ref="F27:H27"/>
    <mergeCell ref="I27:K27"/>
    <mergeCell ref="L27:N27"/>
    <mergeCell ref="O27:Q27"/>
    <mergeCell ref="B27:E27"/>
    <mergeCell ref="O28:Q28"/>
    <mergeCell ref="O29:Q29"/>
    <mergeCell ref="B28:E28"/>
    <mergeCell ref="B29:E29"/>
    <mergeCell ref="F28:H28"/>
    <mergeCell ref="I28:K28"/>
    <mergeCell ref="L28:N28"/>
    <mergeCell ref="F29:H29"/>
    <mergeCell ref="I29:K29"/>
    <mergeCell ref="L29:N29"/>
  </mergeCells>
  <conditionalFormatting sqref="F38:Q38">
    <cfRule type="cellIs" dxfId="0" priority="12" stopIfTrue="1" operator="lessThan">
      <formula>0</formula>
    </cfRule>
  </conditionalFormatting>
  <printOptions horizontalCentered="1" verticalCentered="1"/>
  <pageMargins left="0.19685039370078741" right="0.19685039370078741" top="0.39370078740157483" bottom="0.39370078740157483" header="0.31496062992125984" footer="0.31496062992125984"/>
  <pageSetup scale="5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"/>
  <sheetViews>
    <sheetView workbookViewId="0">
      <selection activeCell="G19" sqref="G19"/>
    </sheetView>
  </sheetViews>
  <sheetFormatPr baseColWidth="10" defaultRowHeight="12.75" x14ac:dyDescent="0.2"/>
  <cols>
    <col min="1" max="1" width="11.5703125" style="100" bestFit="1" customWidth="1"/>
    <col min="2" max="2" width="38.5703125" style="100" bestFit="1" customWidth="1"/>
    <col min="3" max="3" width="12.7109375" style="100" bestFit="1" customWidth="1"/>
    <col min="4" max="4" width="9.85546875" style="108" bestFit="1" customWidth="1"/>
    <col min="5" max="5" width="12.7109375" style="108" bestFit="1" customWidth="1"/>
    <col min="6" max="6" width="9.85546875" style="108" bestFit="1" customWidth="1"/>
    <col min="7" max="7" width="12.7109375" style="108" bestFit="1" customWidth="1"/>
    <col min="8" max="11" width="9.85546875" style="100" bestFit="1" customWidth="1"/>
    <col min="12" max="12" width="11.5703125" style="100" bestFit="1" customWidth="1"/>
    <col min="13" max="13" width="9.85546875" style="100" bestFit="1" customWidth="1"/>
    <col min="14" max="14" width="10.85546875" style="100" bestFit="1" customWidth="1"/>
    <col min="15" max="15" width="10.28515625" style="100" bestFit="1" customWidth="1"/>
    <col min="16" max="16384" width="11.42578125" style="100"/>
  </cols>
  <sheetData>
    <row r="1" spans="1:15" x14ac:dyDescent="0.2">
      <c r="C1" s="100" t="s">
        <v>75</v>
      </c>
      <c r="D1" s="104" t="s">
        <v>70</v>
      </c>
      <c r="E1" s="104" t="s">
        <v>70</v>
      </c>
      <c r="F1" s="104" t="s">
        <v>70</v>
      </c>
      <c r="G1" s="104" t="s">
        <v>70</v>
      </c>
      <c r="H1" s="97" t="s">
        <v>70</v>
      </c>
      <c r="I1" s="97" t="s">
        <v>70</v>
      </c>
      <c r="J1" s="97" t="s">
        <v>70</v>
      </c>
      <c r="K1" s="97" t="s">
        <v>70</v>
      </c>
      <c r="L1" s="97" t="s">
        <v>70</v>
      </c>
      <c r="M1" s="97" t="s">
        <v>70</v>
      </c>
      <c r="N1" s="97" t="s">
        <v>70</v>
      </c>
      <c r="O1" s="97" t="s">
        <v>70</v>
      </c>
    </row>
    <row r="2" spans="1:15" x14ac:dyDescent="0.2">
      <c r="A2" s="98" t="s">
        <v>71</v>
      </c>
      <c r="B2" s="98" t="s">
        <v>72</v>
      </c>
      <c r="C2" s="98"/>
      <c r="D2" s="105" t="s">
        <v>3</v>
      </c>
      <c r="E2" s="105" t="s">
        <v>4</v>
      </c>
      <c r="F2" s="105" t="s">
        <v>5</v>
      </c>
      <c r="G2" s="105" t="s">
        <v>6</v>
      </c>
      <c r="H2" s="98" t="s">
        <v>7</v>
      </c>
      <c r="I2" s="98" t="s">
        <v>8</v>
      </c>
      <c r="J2" s="98" t="s">
        <v>9</v>
      </c>
      <c r="K2" s="98" t="s">
        <v>10</v>
      </c>
      <c r="L2" s="98" t="s">
        <v>11</v>
      </c>
      <c r="M2" s="98" t="s">
        <v>12</v>
      </c>
      <c r="N2" s="98" t="s">
        <v>13</v>
      </c>
      <c r="O2" s="98" t="s">
        <v>14</v>
      </c>
    </row>
    <row r="3" spans="1:15" x14ac:dyDescent="0.2">
      <c r="A3" s="101" t="str">
        <f>+Consumos!A16</f>
        <v>2.2.3.1.01</v>
      </c>
      <c r="B3" s="101" t="str">
        <f>+Consumos!B16</f>
        <v xml:space="preserve">Viaticos </v>
      </c>
      <c r="C3" s="99">
        <v>1800000</v>
      </c>
      <c r="D3" s="106"/>
      <c r="E3" s="106">
        <v>1800000</v>
      </c>
      <c r="F3" s="106"/>
      <c r="G3" s="106">
        <v>1800000</v>
      </c>
      <c r="H3" s="99"/>
      <c r="I3" s="99"/>
      <c r="J3" s="99"/>
      <c r="K3" s="99"/>
      <c r="L3" s="99"/>
      <c r="M3" s="99"/>
      <c r="N3" s="99"/>
      <c r="O3" s="99"/>
    </row>
    <row r="4" spans="1:15" x14ac:dyDescent="0.2">
      <c r="A4" s="101" t="str">
        <f>+Consumos!A17</f>
        <v>2.2.5.4.01</v>
      </c>
      <c r="B4" s="101" t="str">
        <f>+Consumos!B17</f>
        <v>Alquileres de  equipos de transporte tracción</v>
      </c>
      <c r="C4" s="99">
        <v>200000</v>
      </c>
      <c r="D4" s="106"/>
      <c r="E4" s="106">
        <v>100000</v>
      </c>
      <c r="F4" s="106"/>
      <c r="G4" s="106">
        <v>100000</v>
      </c>
      <c r="H4" s="99"/>
      <c r="I4" s="99"/>
      <c r="J4" s="99"/>
      <c r="K4" s="99"/>
      <c r="L4" s="99"/>
      <c r="M4" s="99"/>
      <c r="N4" s="99"/>
      <c r="O4" s="99"/>
    </row>
    <row r="5" spans="1:15" x14ac:dyDescent="0.2">
      <c r="A5" s="109"/>
      <c r="B5" s="109" t="s">
        <v>73</v>
      </c>
      <c r="C5" s="110">
        <v>400000</v>
      </c>
      <c r="D5" s="111"/>
      <c r="E5" s="111"/>
      <c r="F5" s="111"/>
      <c r="G5" s="111"/>
      <c r="H5" s="99"/>
      <c r="I5" s="99"/>
      <c r="J5" s="99"/>
      <c r="K5" s="99"/>
      <c r="L5" s="99"/>
      <c r="M5" s="99"/>
      <c r="N5" s="99"/>
      <c r="O5" s="99"/>
    </row>
    <row r="6" spans="1:15" x14ac:dyDescent="0.2">
      <c r="A6" s="101" t="str">
        <f>+Consumos!A18</f>
        <v>2.3.2.2.01</v>
      </c>
      <c r="B6" s="101" t="str">
        <f>+Consumos!B18</f>
        <v>Acabados textiles  (banderas)</v>
      </c>
      <c r="C6" s="99">
        <v>200000</v>
      </c>
      <c r="D6" s="106"/>
      <c r="E6" s="106">
        <v>100000</v>
      </c>
      <c r="F6" s="106"/>
      <c r="G6" s="106">
        <v>100000</v>
      </c>
      <c r="H6" s="99"/>
      <c r="I6" s="99"/>
      <c r="J6" s="99"/>
      <c r="K6" s="99"/>
      <c r="L6" s="99"/>
      <c r="M6" s="99"/>
      <c r="N6" s="99"/>
      <c r="O6" s="99"/>
    </row>
    <row r="7" spans="1:15" x14ac:dyDescent="0.2">
      <c r="A7" s="109"/>
      <c r="B7" s="109" t="s">
        <v>74</v>
      </c>
      <c r="C7" s="110">
        <v>400000</v>
      </c>
      <c r="D7" s="111"/>
      <c r="E7" s="111"/>
      <c r="F7" s="111"/>
      <c r="G7" s="111"/>
      <c r="H7" s="99"/>
      <c r="I7" s="99"/>
      <c r="J7" s="99"/>
      <c r="K7" s="99"/>
      <c r="L7" s="99"/>
      <c r="M7" s="99"/>
      <c r="N7" s="99"/>
      <c r="O7" s="99"/>
    </row>
    <row r="8" spans="1:15" x14ac:dyDescent="0.2">
      <c r="A8" s="101" t="str">
        <f>+Consumos!A19</f>
        <v>2.3.7.1.01</v>
      </c>
      <c r="B8" s="101" t="str">
        <f>+Consumos!B19</f>
        <v>Gasolina</v>
      </c>
      <c r="C8" s="99">
        <v>3780000</v>
      </c>
      <c r="D8" s="106"/>
      <c r="E8" s="106">
        <v>3780000</v>
      </c>
      <c r="F8" s="106"/>
      <c r="G8" s="106">
        <v>3780000</v>
      </c>
      <c r="H8" s="99"/>
      <c r="I8" s="99"/>
      <c r="J8" s="99"/>
      <c r="K8" s="99"/>
      <c r="L8" s="99"/>
      <c r="M8" s="99"/>
      <c r="N8" s="99"/>
      <c r="O8" s="99"/>
    </row>
    <row r="9" spans="1:15" x14ac:dyDescent="0.2">
      <c r="A9" s="101" t="str">
        <f>+Consumos!A20</f>
        <v>2.3.9.4.01</v>
      </c>
      <c r="B9" s="101" t="str">
        <f>+Consumos!B20</f>
        <v>Utiles destinados a actividades deportivas</v>
      </c>
      <c r="C9" s="99">
        <v>800000</v>
      </c>
      <c r="D9" s="106"/>
      <c r="E9" s="106">
        <v>350000</v>
      </c>
      <c r="F9" s="106"/>
      <c r="G9" s="106">
        <v>350000</v>
      </c>
      <c r="H9" s="99"/>
      <c r="I9" s="99"/>
      <c r="J9" s="99"/>
      <c r="K9" s="99"/>
      <c r="L9" s="99"/>
      <c r="M9" s="99"/>
      <c r="N9" s="99"/>
      <c r="O9" s="99"/>
    </row>
    <row r="10" spans="1:15" x14ac:dyDescent="0.2">
      <c r="A10" s="102"/>
      <c r="C10" s="103">
        <f>SUM(C3:C9)</f>
        <v>7580000</v>
      </c>
      <c r="D10" s="107"/>
      <c r="E10" s="107">
        <f>SUM(E3:E9)</f>
        <v>6130000</v>
      </c>
      <c r="G10" s="107">
        <f>SUM(G3:G9)</f>
        <v>6130000</v>
      </c>
    </row>
    <row r="11" spans="1:15" x14ac:dyDescent="0.2">
      <c r="A11" s="102"/>
    </row>
    <row r="12" spans="1:15" x14ac:dyDescent="0.2">
      <c r="A12" s="101" t="s">
        <v>76</v>
      </c>
      <c r="B12" s="115" t="s">
        <v>77</v>
      </c>
      <c r="C12" s="99"/>
      <c r="D12" s="106"/>
      <c r="E12" s="106"/>
      <c r="F12" s="106"/>
      <c r="G12" s="106"/>
    </row>
    <row r="13" spans="1:15" x14ac:dyDescent="0.2">
      <c r="A13" s="101" t="s">
        <v>51</v>
      </c>
      <c r="B13" s="101" t="s">
        <v>78</v>
      </c>
      <c r="C13" s="99"/>
      <c r="D13" s="106"/>
      <c r="E13" s="106"/>
      <c r="F13" s="106"/>
      <c r="G13" s="106"/>
    </row>
    <row r="14" spans="1:15" x14ac:dyDescent="0.2">
      <c r="A14" s="109"/>
      <c r="B14" s="109" t="s">
        <v>73</v>
      </c>
      <c r="C14" s="110"/>
      <c r="D14" s="111"/>
      <c r="E14" s="111"/>
      <c r="F14" s="111"/>
      <c r="G14" s="111"/>
    </row>
    <row r="15" spans="1:15" x14ac:dyDescent="0.2">
      <c r="A15" s="101" t="s">
        <v>67</v>
      </c>
      <c r="B15" s="101" t="s">
        <v>79</v>
      </c>
      <c r="C15" s="99"/>
      <c r="D15" s="106"/>
      <c r="E15" s="106"/>
      <c r="F15" s="106"/>
      <c r="G15" s="106"/>
    </row>
    <row r="16" spans="1:15" x14ac:dyDescent="0.2">
      <c r="A16" s="109"/>
      <c r="B16" s="109" t="s">
        <v>74</v>
      </c>
      <c r="C16" s="110"/>
      <c r="D16" s="111"/>
      <c r="E16" s="111"/>
      <c r="F16" s="111"/>
      <c r="G16" s="111"/>
    </row>
    <row r="17" spans="1:7" x14ac:dyDescent="0.2">
      <c r="A17" s="101" t="s">
        <v>80</v>
      </c>
      <c r="B17" s="101" t="s">
        <v>81</v>
      </c>
      <c r="C17" s="99"/>
      <c r="D17" s="106"/>
      <c r="E17" s="106"/>
      <c r="F17" s="106"/>
      <c r="G17" s="106"/>
    </row>
    <row r="18" spans="1:7" x14ac:dyDescent="0.2">
      <c r="A18" s="101" t="s">
        <v>68</v>
      </c>
      <c r="B18" s="101" t="s">
        <v>82</v>
      </c>
      <c r="C18" s="99"/>
      <c r="D18" s="106"/>
      <c r="E18" s="106"/>
      <c r="F18" s="106"/>
      <c r="G18" s="106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Y15"/>
  <sheetViews>
    <sheetView topLeftCell="A2" zoomScale="60" zoomScaleNormal="60" workbookViewId="0">
      <selection activeCell="F11" sqref="F11"/>
    </sheetView>
  </sheetViews>
  <sheetFormatPr baseColWidth="10" defaultColWidth="14.28515625" defaultRowHeight="20.25" x14ac:dyDescent="0.2"/>
  <cols>
    <col min="1" max="1" width="4.42578125" style="1" customWidth="1"/>
    <col min="2" max="2" width="18" style="1" customWidth="1"/>
    <col min="3" max="3" width="60" style="1" customWidth="1"/>
    <col min="4" max="4" width="17.5703125" style="1" hidden="1" customWidth="1"/>
    <col min="5" max="5" width="20.5703125" style="1" hidden="1" customWidth="1"/>
    <col min="6" max="6" width="28.28515625" style="2" bestFit="1" customWidth="1"/>
    <col min="7" max="18" width="7.42578125" style="1" customWidth="1"/>
    <col min="19" max="19" width="8.140625" style="1" customWidth="1"/>
    <col min="20" max="20" width="7" style="1" customWidth="1"/>
    <col min="21" max="21" width="4" style="1" customWidth="1"/>
    <col min="22" max="22" width="8.140625" style="1" customWidth="1"/>
    <col min="23" max="23" width="5.5703125" style="1" customWidth="1"/>
    <col min="24" max="24" width="4" style="1" customWidth="1"/>
    <col min="25" max="25" width="49.5703125" style="1" customWidth="1"/>
    <col min="26" max="16384" width="14.28515625" style="1"/>
  </cols>
  <sheetData>
    <row r="1" spans="2:25" ht="85.5" customHeight="1" x14ac:dyDescent="0.2"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</row>
    <row r="2" spans="2:25" ht="34.5" customHeight="1" x14ac:dyDescent="0.2">
      <c r="B2" s="159" t="s">
        <v>0</v>
      </c>
      <c r="C2" s="159"/>
      <c r="D2" s="159"/>
      <c r="E2" s="159"/>
      <c r="F2" s="159"/>
      <c r="G2" s="159"/>
      <c r="H2" s="159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</row>
    <row r="3" spans="2:25" ht="34.5" customHeight="1" x14ac:dyDescent="0.2">
      <c r="B3" s="159" t="s">
        <v>25</v>
      </c>
      <c r="C3" s="159"/>
      <c r="D3" s="159"/>
      <c r="E3" s="159"/>
      <c r="F3" s="159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</row>
    <row r="4" spans="2:25" ht="34.5" customHeight="1" x14ac:dyDescent="0.2">
      <c r="B4" s="158" t="s">
        <v>26</v>
      </c>
      <c r="C4" s="158"/>
      <c r="D4" s="158"/>
      <c r="E4" s="158"/>
      <c r="F4" s="158"/>
      <c r="G4" s="158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</row>
    <row r="5" spans="2:25" ht="34.5" customHeight="1" x14ac:dyDescent="0.2">
      <c r="B5" s="160" t="s">
        <v>27</v>
      </c>
      <c r="C5" s="160"/>
      <c r="D5" s="160"/>
      <c r="E5" s="160"/>
      <c r="F5" s="160"/>
      <c r="G5" s="160"/>
      <c r="H5" s="160"/>
      <c r="I5" s="160"/>
      <c r="J5" s="160"/>
      <c r="K5" s="160"/>
      <c r="L5" s="160"/>
      <c r="M5" s="160"/>
      <c r="N5" s="160"/>
      <c r="O5" s="160"/>
      <c r="P5" s="160"/>
      <c r="Q5" s="160"/>
      <c r="R5" s="160"/>
      <c r="S5" s="160"/>
      <c r="T5" s="160"/>
      <c r="U5" s="160"/>
      <c r="V5" s="160"/>
      <c r="W5" s="160"/>
      <c r="X5" s="160"/>
    </row>
    <row r="6" spans="2:25" ht="34.5" customHeight="1" x14ac:dyDescent="0.2"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</row>
    <row r="7" spans="2:25" ht="34.5" customHeight="1" x14ac:dyDescent="0.2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</row>
    <row r="8" spans="2:25" ht="21" thickBot="1" x14ac:dyDescent="0.25"/>
    <row r="9" spans="2:25" ht="21" thickBot="1" x14ac:dyDescent="0.25">
      <c r="G9" s="3" t="s">
        <v>28</v>
      </c>
      <c r="H9" s="4" t="s">
        <v>29</v>
      </c>
      <c r="I9" s="5" t="s">
        <v>30</v>
      </c>
      <c r="J9" s="3" t="s">
        <v>31</v>
      </c>
      <c r="K9" s="4" t="s">
        <v>32</v>
      </c>
      <c r="L9" s="5" t="s">
        <v>33</v>
      </c>
      <c r="M9" s="3" t="s">
        <v>34</v>
      </c>
      <c r="N9" s="4" t="s">
        <v>35</v>
      </c>
      <c r="O9" s="5" t="s">
        <v>36</v>
      </c>
      <c r="P9" s="3" t="s">
        <v>37</v>
      </c>
      <c r="Q9" s="4" t="s">
        <v>38</v>
      </c>
      <c r="R9" s="5" t="s">
        <v>39</v>
      </c>
      <c r="S9" s="161" t="s">
        <v>40</v>
      </c>
      <c r="T9" s="162"/>
      <c r="U9" s="163"/>
      <c r="V9" s="161" t="s">
        <v>41</v>
      </c>
      <c r="W9" s="162"/>
      <c r="X9" s="163"/>
    </row>
    <row r="10" spans="2:25" ht="69.75" customHeight="1" x14ac:dyDescent="0.2">
      <c r="B10" s="20" t="s">
        <v>42</v>
      </c>
      <c r="C10" s="21" t="s">
        <v>43</v>
      </c>
      <c r="D10" s="22" t="s">
        <v>44</v>
      </c>
      <c r="E10" s="22" t="s">
        <v>45</v>
      </c>
      <c r="F10" s="23" t="s">
        <v>52</v>
      </c>
      <c r="G10" s="164" t="s">
        <v>46</v>
      </c>
      <c r="H10" s="164"/>
      <c r="I10" s="164"/>
      <c r="J10" s="164" t="s">
        <v>47</v>
      </c>
      <c r="K10" s="164"/>
      <c r="L10" s="164"/>
      <c r="M10" s="164" t="s">
        <v>48</v>
      </c>
      <c r="N10" s="164"/>
      <c r="O10" s="164"/>
      <c r="P10" s="164" t="s">
        <v>49</v>
      </c>
      <c r="Q10" s="164"/>
      <c r="R10" s="164"/>
      <c r="S10" s="24" t="s">
        <v>40</v>
      </c>
      <c r="T10" s="24"/>
      <c r="U10" s="24"/>
      <c r="V10" s="165" t="s">
        <v>50</v>
      </c>
      <c r="W10" s="166"/>
      <c r="X10" s="167"/>
    </row>
    <row r="11" spans="2:25" s="7" customFormat="1" ht="25.5" x14ac:dyDescent="0.2">
      <c r="B11" s="12" t="str">
        <f>+'[2]SIN DEFICIT'!$B$21</f>
        <v>2.2.3.1.01</v>
      </c>
      <c r="C11" s="13" t="str">
        <f>+'[2]SIN DEFICIT'!$C$21</f>
        <v>Viáticos Dentro del País</v>
      </c>
      <c r="D11" s="14">
        <v>1800000</v>
      </c>
      <c r="E11" s="14">
        <v>0</v>
      </c>
      <c r="F11" s="15">
        <f>+'[2]SIN DEFICIT'!$P$21</f>
        <v>1800000</v>
      </c>
      <c r="G11" s="152"/>
      <c r="H11" s="153"/>
      <c r="I11" s="154"/>
      <c r="J11" s="152"/>
      <c r="K11" s="153"/>
      <c r="L11" s="154"/>
      <c r="M11" s="152"/>
      <c r="N11" s="153"/>
      <c r="O11" s="154"/>
      <c r="P11" s="152"/>
      <c r="Q11" s="153"/>
      <c r="R11" s="154"/>
      <c r="S11" s="146"/>
      <c r="T11" s="146"/>
      <c r="U11" s="146"/>
      <c r="V11" s="155">
        <f>+S11/F11</f>
        <v>0</v>
      </c>
      <c r="W11" s="156"/>
      <c r="X11" s="157"/>
      <c r="Y11" s="7">
        <f>+F11/12</f>
        <v>150000</v>
      </c>
    </row>
    <row r="12" spans="2:25" s="7" customFormat="1" ht="51" x14ac:dyDescent="0.2">
      <c r="B12" s="12" t="s">
        <v>51</v>
      </c>
      <c r="C12" s="13" t="str">
        <f>+'[2]SIN DEFICIT'!$C$22</f>
        <v>Alquileres de  equipos de transporte tracción</v>
      </c>
      <c r="D12" s="14">
        <v>1800000</v>
      </c>
      <c r="E12" s="14">
        <v>0</v>
      </c>
      <c r="F12" s="15">
        <f>+'[2]SIN DEFICIT'!$P$22</f>
        <v>200000</v>
      </c>
      <c r="G12" s="146"/>
      <c r="H12" s="146"/>
      <c r="I12" s="146"/>
      <c r="J12" s="146"/>
      <c r="K12" s="146"/>
      <c r="L12" s="146"/>
      <c r="M12" s="146"/>
      <c r="N12" s="146"/>
      <c r="O12" s="146"/>
      <c r="P12" s="146"/>
      <c r="Q12" s="146"/>
      <c r="R12" s="146"/>
      <c r="S12" s="146"/>
      <c r="T12" s="146"/>
      <c r="U12" s="146"/>
      <c r="V12" s="155">
        <f>+S12/F12</f>
        <v>0</v>
      </c>
      <c r="W12" s="156"/>
      <c r="X12" s="157"/>
    </row>
    <row r="13" spans="2:25" s="7" customFormat="1" ht="25.5" x14ac:dyDescent="0.2">
      <c r="B13" s="12" t="str">
        <f>+'[2]SIN DEFICIT'!$B$31</f>
        <v>2.3.7.1.01</v>
      </c>
      <c r="C13" s="13" t="str">
        <f>+'[2]SIN DEFICIT'!$C$31</f>
        <v>Gasolina</v>
      </c>
      <c r="D13" s="14">
        <v>0</v>
      </c>
      <c r="E13" s="14">
        <v>280000</v>
      </c>
      <c r="F13" s="15">
        <f>+'[2]SIN DEFICIT'!$P$31</f>
        <v>3780000</v>
      </c>
      <c r="G13" s="146"/>
      <c r="H13" s="146"/>
      <c r="I13" s="146"/>
      <c r="J13" s="146"/>
      <c r="K13" s="146"/>
      <c r="L13" s="146"/>
      <c r="M13" s="146"/>
      <c r="N13" s="146"/>
      <c r="O13" s="146"/>
      <c r="P13" s="146"/>
      <c r="Q13" s="146"/>
      <c r="R13" s="146"/>
      <c r="S13" s="146"/>
      <c r="T13" s="146"/>
      <c r="U13" s="146"/>
      <c r="V13" s="155">
        <f>+S13/F13</f>
        <v>0</v>
      </c>
      <c r="W13" s="156"/>
      <c r="X13" s="157"/>
      <c r="Y13" s="8"/>
    </row>
    <row r="14" spans="2:25" s="7" customFormat="1" ht="26.25" thickBot="1" x14ac:dyDescent="0.25">
      <c r="B14" s="16" t="str">
        <f>+'[2]SIN DEFICIT'!$B$34</f>
        <v>2.3.9.9.01</v>
      </c>
      <c r="C14" s="17" t="str">
        <f>+'[2]SIN DEFICIT'!$C$34</f>
        <v>Productos y utiles varios</v>
      </c>
      <c r="D14" s="18">
        <v>2493464</v>
      </c>
      <c r="E14" s="18">
        <v>-1707502.32</v>
      </c>
      <c r="F14" s="19">
        <f>+'[2]SIN DEFICIT'!$P$34</f>
        <v>420000</v>
      </c>
      <c r="G14" s="146"/>
      <c r="H14" s="146"/>
      <c r="I14" s="146"/>
      <c r="J14" s="146"/>
      <c r="K14" s="146"/>
      <c r="L14" s="146"/>
      <c r="M14" s="146"/>
      <c r="N14" s="146"/>
      <c r="O14" s="146"/>
      <c r="P14" s="146"/>
      <c r="Q14" s="146"/>
      <c r="R14" s="146"/>
      <c r="S14" s="147"/>
      <c r="T14" s="147"/>
      <c r="U14" s="147"/>
      <c r="V14" s="148">
        <f>+S14/F14</f>
        <v>0</v>
      </c>
      <c r="W14" s="149"/>
      <c r="X14" s="150"/>
      <c r="Y14" s="8"/>
    </row>
    <row r="15" spans="2:25" s="6" customFormat="1" ht="24" thickBot="1" x14ac:dyDescent="0.25">
      <c r="B15" s="9"/>
      <c r="C15" s="9"/>
      <c r="D15" s="9"/>
      <c r="E15" s="9"/>
      <c r="F15" s="10">
        <f>SUM(F11:F14)</f>
        <v>6200000</v>
      </c>
      <c r="G15" s="151">
        <f>SUM(G11:G14)</f>
        <v>0</v>
      </c>
      <c r="H15" s="151"/>
      <c r="I15" s="151"/>
      <c r="J15" s="151">
        <f>SUM(J11:J14)</f>
        <v>0</v>
      </c>
      <c r="K15" s="151"/>
      <c r="L15" s="151"/>
      <c r="M15" s="151">
        <f>SUM(M11:M14)</f>
        <v>0</v>
      </c>
      <c r="N15" s="151"/>
      <c r="O15" s="151"/>
      <c r="P15" s="151">
        <f>SUM(P11:P14)</f>
        <v>0</v>
      </c>
      <c r="Q15" s="151"/>
      <c r="R15" s="151"/>
      <c r="S15" s="151">
        <f>SUM(S11:S14)</f>
        <v>0</v>
      </c>
      <c r="T15" s="151"/>
      <c r="U15" s="151"/>
      <c r="V15" s="143">
        <f>+S15/F15</f>
        <v>0</v>
      </c>
      <c r="W15" s="144"/>
      <c r="X15" s="145"/>
    </row>
  </sheetData>
  <mergeCells count="42">
    <mergeCell ref="S9:U9"/>
    <mergeCell ref="V9:X9"/>
    <mergeCell ref="G12:I12"/>
    <mergeCell ref="J12:L12"/>
    <mergeCell ref="M12:O12"/>
    <mergeCell ref="P12:R12"/>
    <mergeCell ref="S12:U12"/>
    <mergeCell ref="V12:X12"/>
    <mergeCell ref="V11:X11"/>
    <mergeCell ref="G10:I10"/>
    <mergeCell ref="J10:L10"/>
    <mergeCell ref="M10:O10"/>
    <mergeCell ref="P10:R10"/>
    <mergeCell ref="V10:X10"/>
    <mergeCell ref="G11:I11"/>
    <mergeCell ref="J11:L11"/>
    <mergeCell ref="B1:X1"/>
    <mergeCell ref="B2:X2"/>
    <mergeCell ref="B3:X3"/>
    <mergeCell ref="B4:X4"/>
    <mergeCell ref="B5:X5"/>
    <mergeCell ref="M11:O11"/>
    <mergeCell ref="P11:R11"/>
    <mergeCell ref="S11:U11"/>
    <mergeCell ref="V13:X13"/>
    <mergeCell ref="G13:I13"/>
    <mergeCell ref="J13:L13"/>
    <mergeCell ref="M13:O13"/>
    <mergeCell ref="P13:R13"/>
    <mergeCell ref="S13:U13"/>
    <mergeCell ref="V15:X15"/>
    <mergeCell ref="G14:I14"/>
    <mergeCell ref="J14:L14"/>
    <mergeCell ref="M14:O14"/>
    <mergeCell ref="P14:R14"/>
    <mergeCell ref="S14:U14"/>
    <mergeCell ref="V14:X14"/>
    <mergeCell ref="G15:I15"/>
    <mergeCell ref="J15:L15"/>
    <mergeCell ref="M15:O15"/>
    <mergeCell ref="P15:R15"/>
    <mergeCell ref="S15:U1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="70" zoomScaleNormal="70" workbookViewId="0">
      <selection activeCell="V9" sqref="V9"/>
    </sheetView>
  </sheetViews>
  <sheetFormatPr baseColWidth="10" defaultRowHeight="12.75" x14ac:dyDescent="0.2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Consumos</vt:lpstr>
      <vt:lpstr>Hoja2</vt:lpstr>
      <vt:lpstr>Programas</vt:lpstr>
      <vt:lpstr>Hoja1</vt:lpstr>
      <vt:lpstr>Consumos!Área_de_impresión</vt:lpstr>
      <vt:lpstr>Programas!Área_de_impresión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María Martínez Matos</dc:creator>
  <cp:lastModifiedBy>Luis Martinez</cp:lastModifiedBy>
  <cp:lastPrinted>2023-05-09T13:55:43Z</cp:lastPrinted>
  <dcterms:created xsi:type="dcterms:W3CDTF">2022-02-07T17:19:53Z</dcterms:created>
  <dcterms:modified xsi:type="dcterms:W3CDTF">2023-05-09T18:07:47Z</dcterms:modified>
</cp:coreProperties>
</file>