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3- PLANIFIFICACION Y DESARROLLO 2022\1 MEMORIA2020  PEI2024  POA2021\MATERIAL A PRESENTAR MI PEI POA\INDICADORES 2023\Febrero\"/>
    </mc:Choice>
  </mc:AlternateContent>
  <bookViews>
    <workbookView xWindow="0" yWindow="0" windowWidth="20490" windowHeight="7155"/>
  </bookViews>
  <sheets>
    <sheet name="Consumos" sheetId="1" r:id="rId1"/>
    <sheet name="Programas" sheetId="2" state="hidden" r:id="rId2"/>
    <sheet name="Hoja1" sheetId="3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0">Consumos!$A$1:$R$45</definedName>
    <definedName name="_xlnm.Print_Area" localSheetId="1">Programas!$B$1:$X$20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6" i="1"/>
  <c r="Q26" i="1"/>
  <c r="P26" i="1"/>
  <c r="O26" i="1"/>
  <c r="N26" i="1"/>
  <c r="M26" i="1"/>
  <c r="L26" i="1"/>
  <c r="K26" i="1"/>
  <c r="J26" i="1"/>
  <c r="I26" i="1"/>
  <c r="H26" i="1"/>
  <c r="C23" i="1" l="1"/>
  <c r="B22" i="1"/>
  <c r="A21" i="1"/>
  <c r="B21" i="1"/>
  <c r="A20" i="1"/>
  <c r="B19" i="1"/>
  <c r="B17" i="1"/>
  <c r="B16" i="1"/>
  <c r="B18" i="1"/>
  <c r="A18" i="1"/>
  <c r="A17" i="1"/>
  <c r="A16" i="1"/>
  <c r="G17" i="1" l="1"/>
  <c r="G20" i="1"/>
  <c r="G21" i="1"/>
  <c r="G16" i="1"/>
  <c r="G26" i="1" l="1"/>
  <c r="R26" i="1" s="1"/>
  <c r="G23" i="1"/>
  <c r="R23" i="1" s="1"/>
  <c r="L30" i="1"/>
  <c r="I30" i="1"/>
  <c r="R16" i="1"/>
  <c r="R22" i="1"/>
  <c r="R21" i="1"/>
  <c r="R20" i="1"/>
  <c r="R19" i="1"/>
  <c r="R18" i="1"/>
  <c r="R17" i="1"/>
  <c r="E17" i="1"/>
  <c r="E18" i="1"/>
  <c r="E16" i="1"/>
  <c r="E22" i="1"/>
  <c r="D21" i="1"/>
  <c r="E20" i="1"/>
  <c r="E19" i="1"/>
  <c r="O30" i="1" l="1"/>
  <c r="E21" i="1"/>
  <c r="E23" i="1" s="1"/>
  <c r="F25" i="1" s="1"/>
  <c r="D23" i="1"/>
  <c r="F30" i="1"/>
  <c r="R30" i="1"/>
  <c r="F27" i="1" l="1"/>
  <c r="L25" i="1"/>
  <c r="K25" i="1"/>
  <c r="K27" i="1" s="1"/>
  <c r="J25" i="1"/>
  <c r="J27" i="1" s="1"/>
  <c r="M25" i="1"/>
  <c r="M27" i="1" s="1"/>
  <c r="Q25" i="1"/>
  <c r="Q27" i="1" s="1"/>
  <c r="I25" i="1"/>
  <c r="P25" i="1"/>
  <c r="P27" i="1" s="1"/>
  <c r="H25" i="1"/>
  <c r="H27" i="1" s="1"/>
  <c r="O25" i="1"/>
  <c r="G25" i="1"/>
  <c r="G27" i="1" s="1"/>
  <c r="N25" i="1"/>
  <c r="N27" i="1" s="1"/>
  <c r="P15" i="2"/>
  <c r="M15" i="2"/>
  <c r="J15" i="2"/>
  <c r="G15" i="2"/>
  <c r="R25" i="1" l="1"/>
  <c r="R29" i="1" s="1"/>
  <c r="I27" i="1"/>
  <c r="I31" i="1" s="1"/>
  <c r="I29" i="1"/>
  <c r="O27" i="1"/>
  <c r="O31" i="1" s="1"/>
  <c r="O29" i="1"/>
  <c r="L27" i="1"/>
  <c r="L31" i="1" s="1"/>
  <c r="L29" i="1"/>
  <c r="F29" i="1"/>
  <c r="F14" i="2"/>
  <c r="C14" i="2"/>
  <c r="B14" i="2"/>
  <c r="F13" i="2"/>
  <c r="C13" i="2"/>
  <c r="B13" i="2"/>
  <c r="F12" i="2"/>
  <c r="V12" i="2" s="1"/>
  <c r="C12" i="2"/>
  <c r="F11" i="2"/>
  <c r="Y11" i="2" s="1"/>
  <c r="C11" i="2"/>
  <c r="B11" i="2"/>
  <c r="R27" i="1" l="1"/>
  <c r="R31" i="1" s="1"/>
  <c r="F31" i="1"/>
  <c r="F15" i="2"/>
  <c r="V14" i="2"/>
  <c r="V13" i="2"/>
  <c r="V11" i="2" l="1"/>
  <c r="S15" i="2" l="1"/>
  <c r="V15" i="2" s="1"/>
</calcChain>
</file>

<file path=xl/sharedStrings.xml><?xml version="1.0" encoding="utf-8"?>
<sst xmlns="http://schemas.openxmlformats.org/spreadsheetml/2006/main" count="76" uniqueCount="71">
  <si>
    <t>MINISTERIO DE RELACIONES EXTERIORES</t>
  </si>
  <si>
    <t>CONSEJO NACIONAL DE FRONTERAS.</t>
  </si>
  <si>
    <t>PLANIFICACION Y DESARROLLO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</si>
  <si>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</si>
  <si>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</si>
  <si>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</si>
  <si>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</si>
  <si>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</si>
  <si>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</si>
  <si>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</si>
  <si>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</si>
  <si>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</si>
  <si>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</si>
  <si>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</si>
  <si>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</si>
  <si>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</si>
  <si>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</si>
  <si>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</si>
  <si>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</si>
  <si>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</si>
  <si>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</si>
  <si>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</si>
  <si>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</si>
  <si>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</si>
  <si>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</si>
  <si>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</si>
  <si>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</si>
  <si>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</si>
  <si>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</si>
  <si>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</si>
  <si>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</si>
  <si>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</si>
  <si>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</si>
  <si>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</si>
  <si>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</si>
  <si>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</si>
  <si>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</si>
  <si>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</si>
  <si>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</si>
  <si>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</si>
  <si>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</si>
  <si>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</si>
  <si>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</si>
  <si>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</si>
  <si>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</si>
  <si>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</si>
  <si>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</si>
  <si>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</si>
  <si>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</si>
  <si>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</si>
  <si>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</si>
  <si>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</si>
  <si>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</si>
  <si>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Tipos de gastos</t>
  </si>
  <si>
    <t>INFORME DE LOS BALANCES: PRESUPUESTOS SOBRE PROGRAMAS Y PROYECTOS EJECUTADOS  ACT. 02 EN 2023</t>
  </si>
  <si>
    <t>Proyectado Act: 01</t>
  </si>
  <si>
    <t>Proyectado Act: 02</t>
  </si>
  <si>
    <t>Cantidad Presupestadas por mes</t>
  </si>
  <si>
    <t>Balances (Presupuesto Vs Ejecucion)</t>
  </si>
  <si>
    <t>PLAN OPERATIVO ANUAL (POA) 2023</t>
  </si>
  <si>
    <t>EJECUTADO DURANTE EL AÑO 2023</t>
  </si>
  <si>
    <t>Total Act:  01 y  Act: 02</t>
  </si>
  <si>
    <t>Cantidades Ejecutadas por Mes</t>
  </si>
  <si>
    <t>Cantidad Presupestadas Trimestral</t>
  </si>
  <si>
    <t>Cantidades Ejecutadas Trimestral</t>
  </si>
  <si>
    <t>Balances (Presupuesto Vs Ejecucion) Trimestral</t>
  </si>
  <si>
    <t>Totales</t>
  </si>
  <si>
    <t>2.3.2.2.01</t>
  </si>
  <si>
    <t>Texto de enseñanzas (Compra de Cuadernos)</t>
  </si>
  <si>
    <t>2.3.9.4.01</t>
  </si>
  <si>
    <t>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</si>
</sst>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/>
      <name val="Arial Narrow"/>
      <family val="2"/>
    </font>
    <font>
      <sz val="10"/>
      <color theme="4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9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3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164" fontId="7" fillId="0" borderId="9" xfId="1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4" fontId="8" fillId="0" borderId="26" xfId="0" applyNumberFormat="1" applyFont="1" applyBorder="1" applyAlignment="1">
      <alignment horizontal="center" vertical="center" wrapText="1"/>
    </xf>
    <xf numFmtId="164" fontId="7" fillId="0" borderId="26" xfId="1" applyNumberFormat="1" applyFont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4" fontId="7" fillId="4" borderId="17" xfId="0" applyNumberFormat="1" applyFont="1" applyFill="1" applyBorder="1" applyAlignment="1">
      <alignment horizontal="center" vertical="center" wrapText="1"/>
    </xf>
    <xf numFmtId="164" fontId="7" fillId="4" borderId="17" xfId="1" applyNumberFormat="1" applyFont="1" applyFill="1" applyBorder="1" applyAlignment="1">
      <alignment horizontal="center" vertical="center" wrapText="1"/>
    </xf>
    <xf numFmtId="164" fontId="7" fillId="4" borderId="17" xfId="1" applyNumberFormat="1" applyFont="1" applyFill="1" applyBorder="1" applyAlignment="1">
      <alignment vertical="center"/>
    </xf>
    <xf numFmtId="7" fontId="10" fillId="2" borderId="9" xfId="0" applyNumberFormat="1" applyFont="1" applyFill="1" applyBorder="1" applyAlignment="1">
      <alignment horizontal="center" vertical="center"/>
    </xf>
    <xf numFmtId="7" fontId="10" fillId="2" borderId="0" xfId="0" applyNumberFormat="1" applyFont="1" applyFill="1" applyBorder="1" applyAlignment="1">
      <alignment horizontal="left"/>
    </xf>
    <xf numFmtId="7" fontId="10" fillId="2" borderId="4" xfId="0" applyNumberFormat="1" applyFont="1" applyFill="1" applyBorder="1" applyAlignment="1"/>
    <xf numFmtId="7" fontId="10" fillId="2" borderId="0" xfId="0" applyNumberFormat="1" applyFont="1" applyFill="1" applyBorder="1" applyAlignment="1"/>
    <xf numFmtId="7" fontId="11" fillId="2" borderId="0" xfId="0" applyNumberFormat="1" applyFont="1" applyFill="1" applyBorder="1" applyAlignment="1"/>
    <xf numFmtId="7" fontId="10" fillId="2" borderId="0" xfId="0" applyNumberFormat="1" applyFont="1" applyFill="1" applyBorder="1" applyAlignment="1">
      <alignment horizontal="center"/>
    </xf>
    <xf numFmtId="7" fontId="10" fillId="2" borderId="5" xfId="0" applyNumberFormat="1" applyFont="1" applyFill="1" applyBorder="1" applyAlignment="1">
      <alignment horizontal="center"/>
    </xf>
    <xf numFmtId="7" fontId="11" fillId="2" borderId="0" xfId="0" applyNumberFormat="1" applyFont="1" applyFill="1" applyBorder="1" applyAlignment="1">
      <alignment horizontal="left" vertical="center"/>
    </xf>
    <xf numFmtId="9" fontId="13" fillId="2" borderId="0" xfId="2" applyFont="1" applyFill="1" applyBorder="1" applyAlignment="1"/>
    <xf numFmtId="9" fontId="12" fillId="2" borderId="0" xfId="2" applyFont="1" applyFill="1" applyBorder="1" applyAlignment="1"/>
    <xf numFmtId="7" fontId="11" fillId="2" borderId="0" xfId="0" applyNumberFormat="1" applyFont="1" applyFill="1" applyBorder="1" applyAlignment="1">
      <alignment horizontal="center" vertical="center"/>
    </xf>
    <xf numFmtId="7" fontId="10" fillId="2" borderId="6" xfId="0" applyNumberFormat="1" applyFont="1" applyFill="1" applyBorder="1" applyAlignment="1"/>
    <xf numFmtId="7" fontId="10" fillId="2" borderId="7" xfId="0" applyNumberFormat="1" applyFont="1" applyFill="1" applyBorder="1" applyAlignment="1"/>
    <xf numFmtId="7" fontId="11" fillId="2" borderId="7" xfId="0" applyNumberFormat="1" applyFont="1" applyFill="1" applyBorder="1" applyAlignment="1"/>
    <xf numFmtId="7" fontId="11" fillId="2" borderId="8" xfId="0" applyNumberFormat="1" applyFont="1" applyFill="1" applyBorder="1" applyAlignment="1">
      <alignment horizontal="center" vertical="center"/>
    </xf>
    <xf numFmtId="7" fontId="11" fillId="2" borderId="9" xfId="0" applyNumberFormat="1" applyFont="1" applyFill="1" applyBorder="1" applyAlignment="1">
      <alignment horizontal="center" vertical="center" wrapText="1"/>
    </xf>
    <xf numFmtId="7" fontId="10" fillId="2" borderId="9" xfId="0" applyNumberFormat="1" applyFont="1" applyFill="1" applyBorder="1" applyAlignment="1">
      <alignment horizontal="center" vertical="center" wrapText="1"/>
    </xf>
    <xf numFmtId="7" fontId="10" fillId="7" borderId="9" xfId="0" applyNumberFormat="1" applyFont="1" applyFill="1" applyBorder="1" applyAlignment="1">
      <alignment horizontal="center" vertical="center"/>
    </xf>
    <xf numFmtId="7" fontId="10" fillId="6" borderId="9" xfId="0" applyNumberFormat="1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/>
    </xf>
    <xf numFmtId="9" fontId="11" fillId="2" borderId="4" xfId="2" applyFont="1" applyFill="1" applyBorder="1" applyAlignment="1">
      <alignment vertical="center"/>
    </xf>
    <xf numFmtId="9" fontId="11" fillId="2" borderId="0" xfId="2" applyFont="1" applyFill="1" applyBorder="1" applyAlignment="1">
      <alignment vertical="center"/>
    </xf>
    <xf numFmtId="9" fontId="11" fillId="2" borderId="5" xfId="2" applyFont="1" applyFill="1" applyBorder="1" applyAlignment="1">
      <alignment horizontal="center" vertical="center"/>
    </xf>
    <xf numFmtId="9" fontId="10" fillId="2" borderId="0" xfId="2" applyFont="1" applyFill="1" applyBorder="1" applyAlignment="1">
      <alignment horizontal="left"/>
    </xf>
    <xf numFmtId="164" fontId="10" fillId="2" borderId="9" xfId="0" applyNumberFormat="1" applyFont="1" applyFill="1" applyBorder="1" applyAlignment="1">
      <alignment horizontal="center" vertical="center" wrapText="1"/>
    </xf>
    <xf numFmtId="7" fontId="11" fillId="2" borderId="4" xfId="0" applyNumberFormat="1" applyFont="1" applyFill="1" applyBorder="1" applyAlignment="1">
      <alignment vertical="center"/>
    </xf>
    <xf numFmtId="7" fontId="11" fillId="2" borderId="7" xfId="0" applyNumberFormat="1" applyFont="1" applyFill="1" applyBorder="1" applyAlignment="1">
      <alignment vertical="center"/>
    </xf>
    <xf numFmtId="7" fontId="11" fillId="2" borderId="0" xfId="0" applyNumberFormat="1" applyFont="1" applyFill="1" applyBorder="1" applyAlignment="1">
      <alignment vertical="center"/>
    </xf>
    <xf numFmtId="164" fontId="10" fillId="2" borderId="0" xfId="2" applyNumberFormat="1" applyFont="1" applyFill="1" applyBorder="1" applyAlignment="1">
      <alignment horizontal="center"/>
    </xf>
    <xf numFmtId="164" fontId="10" fillId="2" borderId="7" xfId="2" applyNumberFormat="1" applyFont="1" applyFill="1" applyBorder="1" applyAlignment="1">
      <alignment horizontal="center"/>
    </xf>
    <xf numFmtId="7" fontId="11" fillId="2" borderId="5" xfId="0" applyNumberFormat="1" applyFont="1" applyFill="1" applyBorder="1" applyAlignment="1">
      <alignment horizontal="center"/>
    </xf>
    <xf numFmtId="7" fontId="11" fillId="2" borderId="4" xfId="0" applyNumberFormat="1" applyFont="1" applyFill="1" applyBorder="1" applyAlignment="1"/>
    <xf numFmtId="7" fontId="11" fillId="2" borderId="0" xfId="0" applyNumberFormat="1" applyFont="1" applyFill="1" applyBorder="1" applyAlignment="1">
      <alignment horizontal="center"/>
    </xf>
    <xf numFmtId="7" fontId="11" fillId="2" borderId="0" xfId="0" applyNumberFormat="1" applyFont="1" applyFill="1" applyBorder="1" applyAlignment="1">
      <alignment horizontal="left"/>
    </xf>
    <xf numFmtId="7" fontId="10" fillId="2" borderId="7" xfId="0" applyNumberFormat="1" applyFont="1" applyFill="1" applyBorder="1" applyAlignment="1">
      <alignment horizontal="center"/>
    </xf>
    <xf numFmtId="7" fontId="10" fillId="2" borderId="8" xfId="0" applyNumberFormat="1" applyFont="1" applyFill="1" applyBorder="1" applyAlignment="1">
      <alignment horizontal="center"/>
    </xf>
    <xf numFmtId="7" fontId="11" fillId="2" borderId="0" xfId="0" applyNumberFormat="1" applyFont="1" applyFill="1" applyBorder="1" applyAlignment="1">
      <alignment horizontal="center" vertical="center"/>
    </xf>
    <xf numFmtId="7" fontId="11" fillId="2" borderId="5" xfId="0" applyNumberFormat="1" applyFont="1" applyFill="1" applyBorder="1" applyAlignment="1">
      <alignment horizontal="center" vertical="center"/>
    </xf>
    <xf numFmtId="7" fontId="11" fillId="2" borderId="9" xfId="0" applyNumberFormat="1" applyFont="1" applyFill="1" applyBorder="1" applyAlignment="1">
      <alignment horizontal="center" vertical="center"/>
    </xf>
    <xf numFmtId="7" fontId="10" fillId="2" borderId="4" xfId="0" applyNumberFormat="1" applyFont="1" applyFill="1" applyBorder="1" applyAlignment="1">
      <alignment horizontal="left"/>
    </xf>
    <xf numFmtId="7" fontId="10" fillId="2" borderId="6" xfId="0" applyNumberFormat="1" applyFont="1" applyFill="1" applyBorder="1" applyAlignment="1">
      <alignment horizontal="left"/>
    </xf>
    <xf numFmtId="9" fontId="10" fillId="2" borderId="39" xfId="2" applyFont="1" applyFill="1" applyBorder="1" applyAlignment="1">
      <alignment horizontal="left"/>
    </xf>
    <xf numFmtId="7" fontId="10" fillId="2" borderId="39" xfId="0" applyNumberFormat="1" applyFont="1" applyFill="1" applyBorder="1" applyAlignment="1">
      <alignment horizontal="left"/>
    </xf>
    <xf numFmtId="7" fontId="11" fillId="2" borderId="39" xfId="0" applyNumberFormat="1" applyFont="1" applyFill="1" applyBorder="1" applyAlignment="1">
      <alignment horizontal="left"/>
    </xf>
    <xf numFmtId="7" fontId="10" fillId="2" borderId="37" xfId="0" applyNumberFormat="1" applyFont="1" applyFill="1" applyBorder="1" applyAlignment="1">
      <alignment horizontal="left"/>
    </xf>
    <xf numFmtId="7" fontId="14" fillId="2" borderId="35" xfId="0" applyNumberFormat="1" applyFont="1" applyFill="1" applyBorder="1" applyAlignment="1">
      <alignment vertical="center" wrapText="1"/>
    </xf>
    <xf numFmtId="7" fontId="11" fillId="2" borderId="38" xfId="0" applyNumberFormat="1" applyFont="1" applyFill="1" applyBorder="1" applyAlignment="1">
      <alignment horizontal="left"/>
    </xf>
    <xf numFmtId="39" fontId="10" fillId="2" borderId="9" xfId="0" applyNumberFormat="1" applyFont="1" applyFill="1" applyBorder="1" applyAlignment="1">
      <alignment horizontal="center" vertical="center"/>
    </xf>
    <xf numFmtId="39" fontId="15" fillId="8" borderId="9" xfId="0" applyNumberFormat="1" applyFont="1" applyFill="1" applyBorder="1" applyAlignment="1">
      <alignment horizontal="center" vertical="center" wrapText="1"/>
    </xf>
    <xf numFmtId="39" fontId="14" fillId="2" borderId="9" xfId="0" applyNumberFormat="1" applyFont="1" applyFill="1" applyBorder="1" applyAlignment="1">
      <alignment horizontal="center" vertical="center" wrapText="1"/>
    </xf>
    <xf numFmtId="7" fontId="16" fillId="2" borderId="9" xfId="0" applyNumberFormat="1" applyFont="1" applyFill="1" applyBorder="1" applyAlignment="1">
      <alignment horizontal="left" vertical="center"/>
    </xf>
    <xf numFmtId="7" fontId="16" fillId="3" borderId="37" xfId="0" applyNumberFormat="1" applyFont="1" applyFill="1" applyBorder="1" applyAlignment="1">
      <alignment vertical="center" wrapText="1"/>
    </xf>
    <xf numFmtId="7" fontId="16" fillId="3" borderId="37" xfId="0" applyNumberFormat="1" applyFont="1" applyFill="1" applyBorder="1" applyAlignment="1">
      <alignment horizontal="center" vertical="center" wrapText="1"/>
    </xf>
    <xf numFmtId="7" fontId="16" fillId="2" borderId="37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left" vertical="center"/>
    </xf>
    <xf numFmtId="39" fontId="9" fillId="2" borderId="9" xfId="0" applyNumberFormat="1" applyFont="1" applyFill="1" applyBorder="1" applyAlignment="1">
      <alignment horizontal="left" vertical="center" wrapText="1"/>
    </xf>
    <xf numFmtId="49" fontId="10" fillId="2" borderId="38" xfId="0" applyNumberFormat="1" applyFont="1" applyFill="1" applyBorder="1" applyAlignment="1">
      <alignment horizontal="left" vertical="center"/>
    </xf>
    <xf numFmtId="0" fontId="1" fillId="2" borderId="9" xfId="0" applyFont="1" applyFill="1" applyBorder="1" applyAlignment="1">
      <alignment vertical="center" wrapText="1"/>
    </xf>
    <xf numFmtId="39" fontId="9" fillId="2" borderId="36" xfId="0" applyNumberFormat="1" applyFont="1" applyFill="1" applyBorder="1" applyAlignment="1">
      <alignment horizontal="left" vertical="center" wrapText="1"/>
    </xf>
    <xf numFmtId="39" fontId="10" fillId="2" borderId="37" xfId="0" applyNumberFormat="1" applyFont="1" applyFill="1" applyBorder="1" applyAlignment="1">
      <alignment horizontal="center" vertical="center"/>
    </xf>
    <xf numFmtId="7" fontId="10" fillId="2" borderId="23" xfId="0" applyNumberFormat="1" applyFont="1" applyFill="1" applyBorder="1" applyAlignment="1">
      <alignment horizontal="left" vertical="center" wrapText="1"/>
    </xf>
    <xf numFmtId="7" fontId="10" fillId="2" borderId="35" xfId="0" applyNumberFormat="1" applyFont="1" applyFill="1" applyBorder="1" applyAlignment="1">
      <alignment horizontal="left" vertical="center" wrapText="1"/>
    </xf>
    <xf numFmtId="164" fontId="10" fillId="2" borderId="22" xfId="0" applyNumberFormat="1" applyFont="1" applyFill="1" applyBorder="1" applyAlignment="1">
      <alignment horizontal="center" vertical="center"/>
    </xf>
    <xf numFmtId="164" fontId="10" fillId="2" borderId="23" xfId="0" applyNumberFormat="1" applyFont="1" applyFill="1" applyBorder="1" applyAlignment="1">
      <alignment horizontal="center" vertical="center"/>
    </xf>
    <xf numFmtId="164" fontId="10" fillId="2" borderId="35" xfId="0" applyNumberFormat="1" applyFont="1" applyFill="1" applyBorder="1" applyAlignment="1">
      <alignment horizontal="center" vertical="center"/>
    </xf>
    <xf numFmtId="7" fontId="11" fillId="2" borderId="0" xfId="0" applyNumberFormat="1" applyFont="1" applyFill="1" applyBorder="1" applyAlignment="1">
      <alignment horizontal="center" vertical="center"/>
    </xf>
    <xf numFmtId="7" fontId="10" fillId="2" borderId="1" xfId="0" applyNumberFormat="1" applyFont="1" applyFill="1" applyBorder="1" applyAlignment="1">
      <alignment horizontal="center"/>
    </xf>
    <xf numFmtId="7" fontId="10" fillId="2" borderId="2" xfId="0" applyNumberFormat="1" applyFont="1" applyFill="1" applyBorder="1" applyAlignment="1">
      <alignment horizontal="center"/>
    </xf>
    <xf numFmtId="7" fontId="10" fillId="2" borderId="3" xfId="0" applyNumberFormat="1" applyFont="1" applyFill="1" applyBorder="1" applyAlignment="1">
      <alignment horizontal="center"/>
    </xf>
    <xf numFmtId="7" fontId="10" fillId="2" borderId="4" xfId="0" applyNumberFormat="1" applyFont="1" applyFill="1" applyBorder="1" applyAlignment="1">
      <alignment horizontal="center"/>
    </xf>
    <xf numFmtId="7" fontId="10" fillId="2" borderId="0" xfId="0" applyNumberFormat="1" applyFont="1" applyFill="1" applyBorder="1" applyAlignment="1">
      <alignment horizontal="center"/>
    </xf>
    <xf numFmtId="7" fontId="10" fillId="2" borderId="5" xfId="0" applyNumberFormat="1" applyFont="1" applyFill="1" applyBorder="1" applyAlignment="1">
      <alignment horizontal="center"/>
    </xf>
    <xf numFmtId="7" fontId="11" fillId="2" borderId="5" xfId="0" applyNumberFormat="1" applyFont="1" applyFill="1" applyBorder="1" applyAlignment="1">
      <alignment horizontal="center" vertical="center"/>
    </xf>
    <xf numFmtId="7" fontId="11" fillId="2" borderId="0" xfId="0" applyNumberFormat="1" applyFont="1" applyFill="1" applyBorder="1" applyAlignment="1">
      <alignment horizontal="center"/>
    </xf>
    <xf numFmtId="7" fontId="10" fillId="2" borderId="23" xfId="0" applyNumberFormat="1" applyFont="1" applyFill="1" applyBorder="1" applyAlignment="1">
      <alignment horizontal="center" vertical="center" wrapText="1"/>
    </xf>
    <xf numFmtId="7" fontId="10" fillId="2" borderId="35" xfId="0" applyNumberFormat="1" applyFont="1" applyFill="1" applyBorder="1" applyAlignment="1">
      <alignment horizontal="center" vertical="center" wrapText="1"/>
    </xf>
    <xf numFmtId="7" fontId="11" fillId="6" borderId="7" xfId="0" applyNumberFormat="1" applyFont="1" applyFill="1" applyBorder="1" applyAlignment="1">
      <alignment horizontal="center"/>
    </xf>
    <xf numFmtId="7" fontId="10" fillId="7" borderId="35" xfId="0" applyNumberFormat="1" applyFont="1" applyFill="1" applyBorder="1" applyAlignment="1">
      <alignment horizontal="left" vertical="center" wrapText="1"/>
    </xf>
    <xf numFmtId="7" fontId="10" fillId="7" borderId="9" xfId="0" applyNumberFormat="1" applyFont="1" applyFill="1" applyBorder="1" applyAlignment="1">
      <alignment horizontal="left" vertical="center" wrapText="1"/>
    </xf>
    <xf numFmtId="7" fontId="10" fillId="6" borderId="35" xfId="0" applyNumberFormat="1" applyFont="1" applyFill="1" applyBorder="1" applyAlignment="1">
      <alignment horizontal="left" vertical="center" wrapText="1"/>
    </xf>
    <xf numFmtId="7" fontId="10" fillId="6" borderId="9" xfId="0" applyNumberFormat="1" applyFont="1" applyFill="1" applyBorder="1" applyAlignment="1">
      <alignment horizontal="left" vertical="center" wrapText="1"/>
    </xf>
    <xf numFmtId="7" fontId="10" fillId="6" borderId="23" xfId="0" applyNumberFormat="1" applyFont="1" applyFill="1" applyBorder="1" applyAlignment="1">
      <alignment horizontal="left" vertical="center" wrapText="1"/>
    </xf>
    <xf numFmtId="7" fontId="11" fillId="2" borderId="0" xfId="0" applyNumberFormat="1" applyFont="1" applyFill="1" applyBorder="1" applyAlignment="1">
      <alignment horizontal="left"/>
    </xf>
    <xf numFmtId="7" fontId="11" fillId="2" borderId="4" xfId="0" applyNumberFormat="1" applyFont="1" applyFill="1" applyBorder="1" applyAlignment="1">
      <alignment horizontal="center" vertical="center"/>
    </xf>
    <xf numFmtId="7" fontId="12" fillId="2" borderId="4" xfId="0" applyNumberFormat="1" applyFont="1" applyFill="1" applyBorder="1" applyAlignment="1">
      <alignment horizontal="center" vertical="center"/>
    </xf>
    <xf numFmtId="7" fontId="12" fillId="2" borderId="0" xfId="0" applyNumberFormat="1" applyFont="1" applyFill="1" applyBorder="1" applyAlignment="1">
      <alignment horizontal="center" vertical="center"/>
    </xf>
    <xf numFmtId="7" fontId="12" fillId="2" borderId="5" xfId="0" applyNumberFormat="1" applyFont="1" applyFill="1" applyBorder="1" applyAlignment="1">
      <alignment horizontal="center" vertical="center"/>
    </xf>
    <xf numFmtId="9" fontId="4" fillId="5" borderId="32" xfId="2" applyFont="1" applyFill="1" applyBorder="1" applyAlignment="1">
      <alignment horizontal="center" vertical="center" wrapText="1"/>
    </xf>
    <xf numFmtId="9" fontId="4" fillId="5" borderId="33" xfId="2" applyFont="1" applyFill="1" applyBorder="1" applyAlignment="1">
      <alignment horizontal="center" vertical="center" wrapText="1"/>
    </xf>
    <xf numFmtId="9" fontId="4" fillId="5" borderId="34" xfId="2" applyFont="1" applyFill="1" applyBorder="1" applyAlignment="1">
      <alignment horizontal="center" vertical="center" wrapText="1"/>
    </xf>
    <xf numFmtId="164" fontId="8" fillId="4" borderId="9" xfId="1" applyNumberFormat="1" applyFont="1" applyFill="1" applyBorder="1" applyAlignment="1">
      <alignment horizontal="center" vertical="center"/>
    </xf>
    <xf numFmtId="164" fontId="8" fillId="4" borderId="26" xfId="1" applyNumberFormat="1" applyFont="1" applyFill="1" applyBorder="1" applyAlignment="1">
      <alignment horizontal="center" vertical="center"/>
    </xf>
    <xf numFmtId="9" fontId="7" fillId="0" borderId="27" xfId="2" applyFont="1" applyBorder="1" applyAlignment="1">
      <alignment horizontal="center" vertical="center" wrapText="1"/>
    </xf>
    <xf numFmtId="9" fontId="7" fillId="0" borderId="28" xfId="2" applyFont="1" applyBorder="1" applyAlignment="1">
      <alignment horizontal="center" vertical="center" wrapText="1"/>
    </xf>
    <xf numFmtId="9" fontId="7" fillId="0" borderId="29" xfId="2" applyFont="1" applyBorder="1" applyAlignment="1">
      <alignment horizontal="center" vertical="center" wrapText="1"/>
    </xf>
    <xf numFmtId="164" fontId="4" fillId="4" borderId="31" xfId="1" applyNumberFormat="1" applyFont="1" applyFill="1" applyBorder="1" applyAlignment="1">
      <alignment horizontal="center" vertical="center"/>
    </xf>
    <xf numFmtId="164" fontId="8" fillId="4" borderId="22" xfId="1" applyNumberFormat="1" applyFont="1" applyFill="1" applyBorder="1" applyAlignment="1">
      <alignment horizontal="center" vertical="center"/>
    </xf>
    <xf numFmtId="164" fontId="8" fillId="4" borderId="23" xfId="1" applyNumberFormat="1" applyFont="1" applyFill="1" applyBorder="1" applyAlignment="1">
      <alignment horizontal="center" vertical="center"/>
    </xf>
    <xf numFmtId="164" fontId="8" fillId="4" borderId="35" xfId="1" applyNumberFormat="1" applyFont="1" applyFill="1" applyBorder="1" applyAlignment="1">
      <alignment horizontal="center" vertical="center"/>
    </xf>
    <xf numFmtId="9" fontId="7" fillId="0" borderId="22" xfId="2" applyFont="1" applyBorder="1" applyAlignment="1">
      <alignment horizontal="center" vertical="center" wrapText="1"/>
    </xf>
    <xf numFmtId="9" fontId="7" fillId="0" borderId="23" xfId="2" applyFont="1" applyBorder="1" applyAlignment="1">
      <alignment horizontal="center" vertical="center" wrapText="1"/>
    </xf>
    <xf numFmtId="9" fontId="7" fillId="0" borderId="24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7" fillId="4" borderId="17" xfId="1" applyNumberFormat="1" applyFont="1" applyFill="1" applyBorder="1" applyAlignment="1">
      <alignment horizontal="center" vertical="center"/>
    </xf>
    <xf numFmtId="9" fontId="7" fillId="4" borderId="18" xfId="2" applyFont="1" applyFill="1" applyBorder="1" applyAlignment="1">
      <alignment horizontal="center" vertical="center" wrapText="1"/>
    </xf>
    <xf numFmtId="9" fontId="7" fillId="4" borderId="19" xfId="2" applyFont="1" applyFill="1" applyBorder="1" applyAlignment="1">
      <alignment horizontal="center" vertical="center" wrapText="1"/>
    </xf>
    <xf numFmtId="9" fontId="7" fillId="4" borderId="20" xfId="2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1</xdr:row>
      <xdr:rowOff>85724</xdr:rowOff>
    </xdr:from>
    <xdr:to>
      <xdr:col>7</xdr:col>
      <xdr:colOff>628650</xdr:colOff>
      <xdr:row>5</xdr:row>
      <xdr:rowOff>85725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6715125" y="247649"/>
          <a:ext cx="647700" cy="638176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428625</xdr:colOff>
      <xdr:row>4</xdr:row>
      <xdr:rowOff>142875</xdr:rowOff>
    </xdr:from>
    <xdr:to>
      <xdr:col>17</xdr:col>
      <xdr:colOff>691976</xdr:colOff>
      <xdr:row>9</xdr:row>
      <xdr:rowOff>160083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781050"/>
          <a:ext cx="920576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N%20LUIS%20PRESUPUESTO%202023%20MODIFIC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JEC.%20PRES.%20COMPARATIVA%20MENSUALFEBRERO202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RDENADOR%20DE%20LUIS%20MARTINEZ%20ANCLADO%202021/7-%20Presupuestos%20y%20Estructiras%20programaticas/PRESUPUESTO%202023/PROGRAMACION%20FISICO-FINANCIERO%202023/PRESUP.APROBADO%20Y%20MODIFICADO%202023%20DON%20LU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"/>
    </sheetNames>
    <sheetDataSet>
      <sheetData sheetId="0">
        <row r="11">
          <cell r="B11" t="str">
            <v>2.2.3.1.01</v>
          </cell>
          <cell r="C11" t="str">
            <v xml:space="preserve">Viaticos </v>
          </cell>
        </row>
        <row r="12">
          <cell r="B12" t="str">
            <v>2.2.5.4.01</v>
          </cell>
          <cell r="C12" t="str">
            <v>Alquileres de  equipos de transporte tracción</v>
          </cell>
        </row>
        <row r="18">
          <cell r="B18" t="str">
            <v>2.3.1.1.01</v>
          </cell>
          <cell r="C18" t="str">
            <v>Alimentos y Bebidas para personas</v>
          </cell>
        </row>
        <row r="20">
          <cell r="C20" t="str">
            <v>Acabados textiles  (banderas)</v>
          </cell>
        </row>
        <row r="23">
          <cell r="B23" t="str">
            <v>2.3.3.5.01</v>
          </cell>
        </row>
        <row r="26">
          <cell r="B26" t="str">
            <v>2.3.7.1.01</v>
          </cell>
          <cell r="C26" t="str">
            <v>Gasolina</v>
          </cell>
        </row>
        <row r="29">
          <cell r="C29" t="str">
            <v>Utiles destinados a actividades deportivas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. DE GASTOS Y APLICAC. FIN"/>
    </sheetNames>
    <sheetDataSet>
      <sheetData sheetId="0">
        <row r="23">
          <cell r="D23">
            <v>80550</v>
          </cell>
        </row>
        <row r="25">
          <cell r="D25">
            <v>37596.92</v>
          </cell>
        </row>
        <row r="27">
          <cell r="D27">
            <v>0</v>
          </cell>
        </row>
        <row r="28">
          <cell r="D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ANUAL"/>
      <sheetName val="PROGRAMACION TRIMESTRALES"/>
      <sheetName val="Hoja1"/>
    </sheetNames>
    <sheetDataSet>
      <sheetData sheetId="0"/>
      <sheetData sheetId="1">
        <row r="42">
          <cell r="S42">
            <v>3780000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45"/>
  <sheetViews>
    <sheetView tabSelected="1" topLeftCell="H21" workbookViewId="0">
      <selection activeCell="Y31" sqref="Y31"/>
    </sheetView>
  </sheetViews>
  <sheetFormatPr baseColWidth="10" defaultRowHeight="12.75" x14ac:dyDescent="0.2"/>
  <cols>
    <col min="1" max="1" width="7.85546875" style="26" bestFit="1" customWidth="1"/>
    <col min="2" max="2" width="28.42578125" style="28" customWidth="1"/>
    <col min="3" max="3" width="13" style="28" bestFit="1" customWidth="1"/>
    <col min="4" max="4" width="15.28515625" style="28" customWidth="1"/>
    <col min="5" max="5" width="15.85546875" style="29" bestFit="1" customWidth="1"/>
    <col min="6" max="6" width="10.140625" style="30" bestFit="1" customWidth="1"/>
    <col min="7" max="7" width="10.42578125" style="30" bestFit="1" customWidth="1"/>
    <col min="8" max="8" width="10.140625" style="30" bestFit="1" customWidth="1"/>
    <col min="9" max="13" width="9.85546875" style="30" customWidth="1"/>
    <col min="14" max="14" width="10.140625" style="30" bestFit="1" customWidth="1"/>
    <col min="15" max="17" width="9.85546875" style="30" customWidth="1"/>
    <col min="18" max="18" width="13.42578125" style="30" bestFit="1" customWidth="1"/>
    <col min="19" max="19" width="2.7109375" style="26" customWidth="1"/>
    <col min="20" max="16384" width="11.42578125" style="26"/>
  </cols>
  <sheetData>
    <row r="2" spans="1:28" ht="12" customHeight="1" x14ac:dyDescent="0.2">
      <c r="A2" s="9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3"/>
    </row>
    <row r="3" spans="1:28" x14ac:dyDescent="0.2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6"/>
    </row>
    <row r="4" spans="1:28" x14ac:dyDescent="0.2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6"/>
    </row>
    <row r="5" spans="1:28" x14ac:dyDescent="0.2">
      <c r="A5" s="94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6"/>
    </row>
    <row r="6" spans="1:28" x14ac:dyDescent="0.2">
      <c r="A6" s="94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</row>
    <row r="7" spans="1:28" x14ac:dyDescent="0.2">
      <c r="A7" s="108" t="s">
        <v>0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7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28" x14ac:dyDescent="0.2">
      <c r="A8" s="108" t="s">
        <v>1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7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28" ht="5.25" customHeight="1" x14ac:dyDescent="0.2">
      <c r="A9" s="64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7"/>
      <c r="S9" s="32"/>
      <c r="T9" s="32"/>
      <c r="U9" s="32"/>
      <c r="V9" s="32"/>
      <c r="W9" s="32"/>
      <c r="X9" s="32"/>
      <c r="Y9" s="32"/>
      <c r="Z9" s="32"/>
      <c r="AA9" s="32"/>
      <c r="AB9" s="32"/>
    </row>
    <row r="10" spans="1:28" x14ac:dyDescent="0.2">
      <c r="A10" s="108" t="s">
        <v>2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7"/>
      <c r="S10" s="32"/>
      <c r="T10" s="32"/>
      <c r="U10" s="32"/>
      <c r="V10" s="32"/>
      <c r="W10" s="32"/>
      <c r="X10" s="32"/>
      <c r="Y10" s="32"/>
      <c r="Z10" s="32"/>
      <c r="AA10" s="32"/>
      <c r="AB10" s="32"/>
    </row>
    <row r="11" spans="1:28" x14ac:dyDescent="0.2">
      <c r="A11" s="109" t="s">
        <v>59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1"/>
      <c r="S11" s="32"/>
      <c r="T11" s="32"/>
      <c r="U11" s="32"/>
      <c r="V11" s="32"/>
      <c r="W11" s="32"/>
      <c r="X11" s="32"/>
      <c r="Y11" s="32"/>
      <c r="Z11" s="32"/>
      <c r="AA11" s="32"/>
      <c r="AB11" s="32"/>
    </row>
    <row r="12" spans="1:28" x14ac:dyDescent="0.2">
      <c r="A12" s="108" t="s">
        <v>54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7"/>
      <c r="S12" s="32"/>
      <c r="T12" s="32"/>
      <c r="U12" s="32"/>
      <c r="V12" s="32"/>
      <c r="W12" s="32"/>
      <c r="X12" s="32"/>
      <c r="Y12" s="32"/>
      <c r="Z12" s="32"/>
      <c r="AA12" s="32"/>
      <c r="AB12" s="32"/>
    </row>
    <row r="13" spans="1:28" x14ac:dyDescent="0.2">
      <c r="A13" s="64"/>
      <c r="B13" s="33"/>
      <c r="C13" s="33"/>
      <c r="D13" s="33"/>
      <c r="E13" s="34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2"/>
      <c r="S13" s="32"/>
      <c r="T13" s="32"/>
      <c r="U13" s="32"/>
      <c r="V13" s="32"/>
      <c r="W13" s="32"/>
      <c r="X13" s="32"/>
      <c r="Y13" s="32"/>
      <c r="Z13" s="32"/>
      <c r="AA13" s="32"/>
      <c r="AB13" s="32"/>
    </row>
    <row r="14" spans="1:28" x14ac:dyDescent="0.2">
      <c r="A14" s="65"/>
      <c r="B14" s="37"/>
      <c r="C14" s="37"/>
      <c r="D14" s="37"/>
      <c r="E14" s="38"/>
      <c r="F14" s="101" t="s">
        <v>60</v>
      </c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39"/>
      <c r="S14" s="32"/>
      <c r="T14" s="32"/>
      <c r="U14" s="32"/>
      <c r="V14" s="32"/>
      <c r="W14" s="32"/>
      <c r="X14" s="32"/>
      <c r="Y14" s="32"/>
      <c r="Z14" s="32"/>
      <c r="AA14" s="32"/>
      <c r="AB14" s="32"/>
    </row>
    <row r="15" spans="1:28" ht="27" x14ac:dyDescent="0.2">
      <c r="A15" s="75" t="s">
        <v>70</v>
      </c>
      <c r="B15" s="76" t="s">
        <v>53</v>
      </c>
      <c r="C15" s="77" t="s">
        <v>55</v>
      </c>
      <c r="D15" s="77" t="s">
        <v>56</v>
      </c>
      <c r="E15" s="77" t="s">
        <v>61</v>
      </c>
      <c r="F15" s="78" t="s">
        <v>3</v>
      </c>
      <c r="G15" s="78" t="s">
        <v>4</v>
      </c>
      <c r="H15" s="78" t="s">
        <v>5</v>
      </c>
      <c r="I15" s="77" t="s">
        <v>6</v>
      </c>
      <c r="J15" s="77" t="s">
        <v>7</v>
      </c>
      <c r="K15" s="77" t="s">
        <v>8</v>
      </c>
      <c r="L15" s="78" t="s">
        <v>9</v>
      </c>
      <c r="M15" s="78" t="s">
        <v>10</v>
      </c>
      <c r="N15" s="78" t="s">
        <v>11</v>
      </c>
      <c r="O15" s="77" t="s">
        <v>12</v>
      </c>
      <c r="P15" s="77" t="s">
        <v>13</v>
      </c>
      <c r="Q15" s="77" t="s">
        <v>14</v>
      </c>
      <c r="R15" s="78" t="s">
        <v>15</v>
      </c>
    </row>
    <row r="16" spans="1:28" ht="39" customHeight="1" x14ac:dyDescent="0.2">
      <c r="A16" s="79" t="str">
        <f>+[1]PROGRAMACION!$B$11</f>
        <v>2.2.3.1.01</v>
      </c>
      <c r="B16" s="82" t="str">
        <f>+[1]PROGRAMACION!$C$11</f>
        <v xml:space="preserve">Viaticos </v>
      </c>
      <c r="C16" s="80">
        <v>0</v>
      </c>
      <c r="D16" s="80">
        <v>1800000</v>
      </c>
      <c r="E16" s="80">
        <f>+D16+C16</f>
        <v>1800000</v>
      </c>
      <c r="F16" s="72">
        <v>0</v>
      </c>
      <c r="G16" s="72">
        <f>+'[2]EJEC. DE GASTOS Y APLICAC. FIN'!D23</f>
        <v>80550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41">
        <f>SUM(F16:Q16)</f>
        <v>80550</v>
      </c>
    </row>
    <row r="17" spans="1:18" ht="39" customHeight="1" x14ac:dyDescent="0.2">
      <c r="A17" s="79" t="str">
        <f>+[1]PROGRAMACION!$B$12</f>
        <v>2.2.5.4.01</v>
      </c>
      <c r="B17" s="82" t="str">
        <f>+[1]PROGRAMACION!$C$12</f>
        <v>Alquileres de  equipos de transporte tracción</v>
      </c>
      <c r="C17" s="80">
        <v>0</v>
      </c>
      <c r="D17" s="80">
        <v>200000</v>
      </c>
      <c r="E17" s="80">
        <f t="shared" ref="E17:E22" si="0">+D17+C17</f>
        <v>200000</v>
      </c>
      <c r="F17" s="72">
        <v>0</v>
      </c>
      <c r="G17" s="72">
        <f>+'[2]EJEC. DE GASTOS Y APLICAC. FIN'!$D$25</f>
        <v>37596.92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41">
        <f t="shared" ref="R17:R23" si="1">SUM(F17:Q17)</f>
        <v>37596.92</v>
      </c>
    </row>
    <row r="18" spans="1:18" ht="39" customHeight="1" x14ac:dyDescent="0.2">
      <c r="A18" s="79" t="str">
        <f>+[1]PROGRAMACION!$B$18</f>
        <v>2.3.1.1.01</v>
      </c>
      <c r="B18" s="82" t="str">
        <f>+[1]PROGRAMACION!$C$18</f>
        <v>Alimentos y Bebidas para personas</v>
      </c>
      <c r="C18" s="80">
        <v>90000</v>
      </c>
      <c r="D18" s="80">
        <v>400000</v>
      </c>
      <c r="E18" s="80">
        <f t="shared" si="0"/>
        <v>490000</v>
      </c>
      <c r="F18" s="72">
        <v>0</v>
      </c>
      <c r="G18" s="72">
        <v>0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41">
        <f t="shared" si="1"/>
        <v>0</v>
      </c>
    </row>
    <row r="19" spans="1:18" ht="39" customHeight="1" x14ac:dyDescent="0.2">
      <c r="A19" s="79" t="s">
        <v>67</v>
      </c>
      <c r="B19" s="82" t="str">
        <f>+[1]PROGRAMACION!$C$20</f>
        <v>Acabados textiles  (banderas)</v>
      </c>
      <c r="C19" s="80">
        <v>0</v>
      </c>
      <c r="D19" s="80">
        <v>250000</v>
      </c>
      <c r="E19" s="80">
        <f t="shared" si="0"/>
        <v>250000</v>
      </c>
      <c r="F19" s="72">
        <v>0</v>
      </c>
      <c r="G19" s="72">
        <v>197903.7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41">
        <f t="shared" si="1"/>
        <v>197903.7</v>
      </c>
    </row>
    <row r="20" spans="1:18" ht="39" customHeight="1" x14ac:dyDescent="0.2">
      <c r="A20" s="79" t="str">
        <f>+[1]PROGRAMACION!$B$23</f>
        <v>2.3.3.5.01</v>
      </c>
      <c r="B20" s="82" t="s">
        <v>68</v>
      </c>
      <c r="C20" s="80">
        <v>0</v>
      </c>
      <c r="D20" s="80">
        <v>425000</v>
      </c>
      <c r="E20" s="80">
        <f t="shared" si="0"/>
        <v>425000</v>
      </c>
      <c r="F20" s="72">
        <v>0</v>
      </c>
      <c r="G20" s="72">
        <f>+'[2]EJEC. DE GASTOS Y APLICAC. FIN'!D27</f>
        <v>0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41">
        <f t="shared" si="1"/>
        <v>0</v>
      </c>
    </row>
    <row r="21" spans="1:18" ht="39" customHeight="1" x14ac:dyDescent="0.2">
      <c r="A21" s="79" t="str">
        <f>+[1]PROGRAMACION!$B$26</f>
        <v>2.3.7.1.01</v>
      </c>
      <c r="B21" s="82" t="str">
        <f>+[1]PROGRAMACION!$C$26</f>
        <v>Gasolina</v>
      </c>
      <c r="C21" s="80">
        <v>0</v>
      </c>
      <c r="D21" s="80">
        <f>+'[3]PROGRAMACION TRIMESTRALES'!$S$42</f>
        <v>3780000</v>
      </c>
      <c r="E21" s="80">
        <f t="shared" si="0"/>
        <v>3780000</v>
      </c>
      <c r="F21" s="72">
        <v>0</v>
      </c>
      <c r="G21" s="72">
        <f>+'[2]EJEC. DE GASTOS Y APLICAC. FIN'!D28</f>
        <v>0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41">
        <f t="shared" si="1"/>
        <v>0</v>
      </c>
    </row>
    <row r="22" spans="1:18" ht="39" customHeight="1" x14ac:dyDescent="0.2">
      <c r="A22" s="81" t="s">
        <v>69</v>
      </c>
      <c r="B22" s="82" t="str">
        <f>+[1]PROGRAMACION!$C$29</f>
        <v>Utiles destinados a actividades deportivas</v>
      </c>
      <c r="C22" s="83">
        <v>0</v>
      </c>
      <c r="D22" s="83">
        <v>800000</v>
      </c>
      <c r="E22" s="83">
        <f t="shared" si="0"/>
        <v>800000</v>
      </c>
      <c r="F22" s="84">
        <v>0</v>
      </c>
      <c r="G22" s="84">
        <v>7316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41">
        <f t="shared" si="1"/>
        <v>7316</v>
      </c>
    </row>
    <row r="23" spans="1:18" s="58" customFormat="1" ht="17.25" customHeight="1" x14ac:dyDescent="0.2">
      <c r="A23" s="71"/>
      <c r="B23" s="70" t="s">
        <v>66</v>
      </c>
      <c r="C23" s="73">
        <f>SUM(C16:C22)</f>
        <v>90000</v>
      </c>
      <c r="D23" s="73">
        <f>SUM(D16:D22)</f>
        <v>7655000</v>
      </c>
      <c r="E23" s="73">
        <f>SUM(E16:E22)</f>
        <v>7745000</v>
      </c>
      <c r="F23" s="74">
        <f>SUM(F16:F22)</f>
        <v>0</v>
      </c>
      <c r="G23" s="74">
        <f>SUM(G16:G22)</f>
        <v>323366.62</v>
      </c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40">
        <f t="shared" si="1"/>
        <v>323366.62</v>
      </c>
    </row>
    <row r="24" spans="1:18" x14ac:dyDescent="0.2">
      <c r="A24" s="67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100"/>
    </row>
    <row r="25" spans="1:18" x14ac:dyDescent="0.2">
      <c r="A25" s="67"/>
      <c r="B25" s="102" t="s">
        <v>57</v>
      </c>
      <c r="C25" s="103"/>
      <c r="D25" s="103"/>
      <c r="E25" s="103"/>
      <c r="F25" s="42">
        <f>+$E$23/12</f>
        <v>645416.66666666663</v>
      </c>
      <c r="G25" s="42">
        <f t="shared" ref="G25:Q25" si="2">+$E$23/12</f>
        <v>645416.66666666663</v>
      </c>
      <c r="H25" s="42">
        <f t="shared" si="2"/>
        <v>645416.66666666663</v>
      </c>
      <c r="I25" s="42">
        <f t="shared" si="2"/>
        <v>645416.66666666663</v>
      </c>
      <c r="J25" s="42">
        <f t="shared" si="2"/>
        <v>645416.66666666663</v>
      </c>
      <c r="K25" s="42">
        <f t="shared" si="2"/>
        <v>645416.66666666663</v>
      </c>
      <c r="L25" s="42">
        <f t="shared" si="2"/>
        <v>645416.66666666663</v>
      </c>
      <c r="M25" s="42">
        <f t="shared" si="2"/>
        <v>645416.66666666663</v>
      </c>
      <c r="N25" s="42">
        <f t="shared" si="2"/>
        <v>645416.66666666663</v>
      </c>
      <c r="O25" s="42">
        <f t="shared" si="2"/>
        <v>645416.66666666663</v>
      </c>
      <c r="P25" s="42">
        <f t="shared" si="2"/>
        <v>645416.66666666663</v>
      </c>
      <c r="Q25" s="42">
        <f t="shared" si="2"/>
        <v>645416.66666666663</v>
      </c>
      <c r="R25" s="42">
        <f>+SUM(F25:Q25)</f>
        <v>7745000.0000000009</v>
      </c>
    </row>
    <row r="26" spans="1:18" x14ac:dyDescent="0.2">
      <c r="A26" s="67"/>
      <c r="B26" s="104" t="s">
        <v>62</v>
      </c>
      <c r="C26" s="105"/>
      <c r="D26" s="105"/>
      <c r="E26" s="105"/>
      <c r="F26" s="43">
        <f>+SUM(F16:F22)</f>
        <v>0</v>
      </c>
      <c r="G26" s="43">
        <f>+SUM(G16:G22)</f>
        <v>323366.62</v>
      </c>
      <c r="H26" s="43">
        <f t="shared" ref="H26:Q26" si="3">+SUM(H16:H22)</f>
        <v>0</v>
      </c>
      <c r="I26" s="43">
        <f t="shared" si="3"/>
        <v>0</v>
      </c>
      <c r="J26" s="43">
        <f t="shared" si="3"/>
        <v>0</v>
      </c>
      <c r="K26" s="43">
        <f t="shared" si="3"/>
        <v>0</v>
      </c>
      <c r="L26" s="43">
        <f t="shared" si="3"/>
        <v>0</v>
      </c>
      <c r="M26" s="43">
        <f t="shared" si="3"/>
        <v>0</v>
      </c>
      <c r="N26" s="43">
        <f t="shared" si="3"/>
        <v>0</v>
      </c>
      <c r="O26" s="43">
        <f t="shared" si="3"/>
        <v>0</v>
      </c>
      <c r="P26" s="43">
        <f t="shared" si="3"/>
        <v>0</v>
      </c>
      <c r="Q26" s="43">
        <f t="shared" si="3"/>
        <v>0</v>
      </c>
      <c r="R26" s="43">
        <f>+SUM(F26:Q26)</f>
        <v>323366.62</v>
      </c>
    </row>
    <row r="27" spans="1:18" x14ac:dyDescent="0.2">
      <c r="A27" s="67"/>
      <c r="B27" s="106" t="s">
        <v>58</v>
      </c>
      <c r="C27" s="106"/>
      <c r="D27" s="106"/>
      <c r="E27" s="104"/>
      <c r="F27" s="44">
        <f>+F26-F25</f>
        <v>-645416.66666666663</v>
      </c>
      <c r="G27" s="44">
        <f t="shared" ref="G27:Q27" si="4">+G26-G25</f>
        <v>-322050.04666666663</v>
      </c>
      <c r="H27" s="44">
        <f t="shared" si="4"/>
        <v>-645416.66666666663</v>
      </c>
      <c r="I27" s="44">
        <f t="shared" si="4"/>
        <v>-645416.66666666663</v>
      </c>
      <c r="J27" s="44">
        <f t="shared" si="4"/>
        <v>-645416.66666666663</v>
      </c>
      <c r="K27" s="44">
        <f t="shared" si="4"/>
        <v>-645416.66666666663</v>
      </c>
      <c r="L27" s="44">
        <f t="shared" si="4"/>
        <v>-645416.66666666663</v>
      </c>
      <c r="M27" s="44">
        <f t="shared" si="4"/>
        <v>-645416.66666666663</v>
      </c>
      <c r="N27" s="44">
        <f t="shared" si="4"/>
        <v>-645416.66666666663</v>
      </c>
      <c r="O27" s="44">
        <f t="shared" si="4"/>
        <v>-645416.66666666663</v>
      </c>
      <c r="P27" s="44">
        <f t="shared" si="4"/>
        <v>-645416.66666666663</v>
      </c>
      <c r="Q27" s="44">
        <f t="shared" si="4"/>
        <v>-645416.66666666663</v>
      </c>
      <c r="R27" s="44">
        <f>+SUM(F27:Q27)</f>
        <v>-7421633.3800000008</v>
      </c>
    </row>
    <row r="28" spans="1:18" s="48" customFormat="1" x14ac:dyDescent="0.2">
      <c r="A28" s="67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7"/>
    </row>
    <row r="29" spans="1:18" s="48" customFormat="1" x14ac:dyDescent="0.2">
      <c r="A29" s="67"/>
      <c r="B29" s="85" t="s">
        <v>63</v>
      </c>
      <c r="C29" s="85"/>
      <c r="D29" s="85"/>
      <c r="E29" s="86"/>
      <c r="F29" s="87">
        <f>+SUM(F25:H25)</f>
        <v>1936250</v>
      </c>
      <c r="G29" s="88"/>
      <c r="H29" s="89"/>
      <c r="I29" s="87">
        <f>+SUM(I25:K25)</f>
        <v>1936250</v>
      </c>
      <c r="J29" s="88"/>
      <c r="K29" s="89"/>
      <c r="L29" s="87">
        <f>+SUM(L25:N25)</f>
        <v>1936250</v>
      </c>
      <c r="M29" s="88"/>
      <c r="N29" s="89"/>
      <c r="O29" s="87">
        <f>+SUM(O25:Q25)</f>
        <v>1936250</v>
      </c>
      <c r="P29" s="88"/>
      <c r="Q29" s="89"/>
      <c r="R29" s="49">
        <f>+R25</f>
        <v>7745000.0000000009</v>
      </c>
    </row>
    <row r="30" spans="1:18" s="48" customFormat="1" x14ac:dyDescent="0.2">
      <c r="A30" s="67"/>
      <c r="B30" s="85" t="s">
        <v>64</v>
      </c>
      <c r="C30" s="85"/>
      <c r="D30" s="85"/>
      <c r="E30" s="86"/>
      <c r="F30" s="87">
        <f>+SUM(F26:H26)</f>
        <v>323366.62</v>
      </c>
      <c r="G30" s="88"/>
      <c r="H30" s="89"/>
      <c r="I30" s="87">
        <f>+SUM(I26:K26)</f>
        <v>0</v>
      </c>
      <c r="J30" s="88"/>
      <c r="K30" s="89"/>
      <c r="L30" s="87">
        <f>+SUM(L26:N26)</f>
        <v>0</v>
      </c>
      <c r="M30" s="88"/>
      <c r="N30" s="89"/>
      <c r="O30" s="87">
        <f>+SUM(O26:Q26)</f>
        <v>0</v>
      </c>
      <c r="P30" s="88"/>
      <c r="Q30" s="89"/>
      <c r="R30" s="49">
        <f>+R26</f>
        <v>323366.62</v>
      </c>
    </row>
    <row r="31" spans="1:18" s="48" customFormat="1" ht="16.5" customHeight="1" x14ac:dyDescent="0.2">
      <c r="A31" s="67"/>
      <c r="B31" s="85" t="s">
        <v>65</v>
      </c>
      <c r="C31" s="85"/>
      <c r="D31" s="85"/>
      <c r="E31" s="86"/>
      <c r="F31" s="87">
        <f>+SUM(F27:H27)</f>
        <v>-1612883.38</v>
      </c>
      <c r="G31" s="88"/>
      <c r="H31" s="89"/>
      <c r="I31" s="87">
        <f>+SUM(I27:K27)</f>
        <v>-1936250</v>
      </c>
      <c r="J31" s="88"/>
      <c r="K31" s="89"/>
      <c r="L31" s="87">
        <f>+SUM(L27:N27)</f>
        <v>-1936250</v>
      </c>
      <c r="M31" s="88"/>
      <c r="N31" s="89"/>
      <c r="O31" s="87">
        <f>+SUM(O27:Q27)</f>
        <v>-1936250</v>
      </c>
      <c r="P31" s="88"/>
      <c r="Q31" s="89"/>
      <c r="R31" s="49">
        <f>+R27</f>
        <v>-7421633.3800000008</v>
      </c>
    </row>
    <row r="32" spans="1:18" s="48" customFormat="1" x14ac:dyDescent="0.2">
      <c r="A32" s="67"/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7"/>
    </row>
    <row r="33" spans="1:18" s="48" customFormat="1" x14ac:dyDescent="0.2">
      <c r="A33" s="67"/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7"/>
    </row>
    <row r="34" spans="1:18" s="48" customFormat="1" x14ac:dyDescent="0.2">
      <c r="A34" s="67"/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7"/>
    </row>
    <row r="35" spans="1:18" s="48" customFormat="1" x14ac:dyDescent="0.2">
      <c r="A35" s="67"/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7"/>
    </row>
    <row r="36" spans="1:18" s="48" customFormat="1" x14ac:dyDescent="0.2">
      <c r="A36" s="67"/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7"/>
    </row>
    <row r="37" spans="1:18" s="48" customFormat="1" x14ac:dyDescent="0.2">
      <c r="A37" s="67"/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7"/>
    </row>
    <row r="38" spans="1:18" s="48" customFormat="1" x14ac:dyDescent="0.2">
      <c r="A38" s="67"/>
      <c r="B38" s="45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7"/>
    </row>
    <row r="39" spans="1:18" s="48" customFormat="1" x14ac:dyDescent="0.2">
      <c r="A39" s="66"/>
      <c r="B39" s="45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7"/>
    </row>
    <row r="40" spans="1:18" x14ac:dyDescent="0.2">
      <c r="A40" s="67"/>
      <c r="B40" s="50"/>
      <c r="C40" s="51"/>
      <c r="D40" s="51"/>
      <c r="E40" s="52"/>
      <c r="F40" s="53"/>
      <c r="G40" s="53"/>
      <c r="H40" s="54"/>
      <c r="I40" s="54"/>
      <c r="J40" s="54"/>
      <c r="K40" s="53"/>
      <c r="L40" s="53"/>
      <c r="M40" s="54"/>
      <c r="N40" s="54"/>
      <c r="O40" s="53"/>
      <c r="P40" s="54"/>
      <c r="Q40" s="54"/>
      <c r="R40" s="55"/>
    </row>
    <row r="41" spans="1:18" x14ac:dyDescent="0.2">
      <c r="A41" s="67"/>
      <c r="B41" s="50"/>
      <c r="C41" s="90" t="s">
        <v>16</v>
      </c>
      <c r="D41" s="90"/>
      <c r="E41" s="52"/>
      <c r="F41" s="90"/>
      <c r="G41" s="90"/>
      <c r="I41" s="35" t="s">
        <v>16</v>
      </c>
      <c r="M41" s="90" t="s">
        <v>16</v>
      </c>
      <c r="N41" s="90"/>
      <c r="P41" s="90" t="s">
        <v>16</v>
      </c>
      <c r="Q41" s="90"/>
      <c r="R41" s="31"/>
    </row>
    <row r="42" spans="1:18" s="58" customFormat="1" x14ac:dyDescent="0.2">
      <c r="A42" s="68"/>
      <c r="B42" s="56"/>
      <c r="C42" s="98" t="s">
        <v>17</v>
      </c>
      <c r="D42" s="98"/>
      <c r="E42" s="29"/>
      <c r="F42" s="98"/>
      <c r="G42" s="98"/>
      <c r="H42" s="57"/>
      <c r="I42" s="57" t="s">
        <v>18</v>
      </c>
      <c r="J42" s="57"/>
      <c r="K42" s="57"/>
      <c r="L42" s="57"/>
      <c r="M42" s="98" t="s">
        <v>19</v>
      </c>
      <c r="N42" s="98"/>
      <c r="O42" s="57"/>
      <c r="P42" s="107" t="s">
        <v>20</v>
      </c>
      <c r="Q42" s="107"/>
      <c r="R42" s="55"/>
    </row>
    <row r="43" spans="1:18" x14ac:dyDescent="0.2">
      <c r="A43" s="67"/>
      <c r="B43" s="27"/>
      <c r="C43" s="95" t="s">
        <v>21</v>
      </c>
      <c r="D43" s="95"/>
      <c r="F43" s="95"/>
      <c r="G43" s="95"/>
      <c r="I43" s="30" t="s">
        <v>22</v>
      </c>
      <c r="M43" s="95" t="s">
        <v>23</v>
      </c>
      <c r="N43" s="95"/>
      <c r="P43" s="28" t="s">
        <v>24</v>
      </c>
      <c r="Q43" s="28"/>
      <c r="R43" s="31"/>
    </row>
    <row r="44" spans="1:18" x14ac:dyDescent="0.2">
      <c r="A44" s="69"/>
      <c r="B44" s="36"/>
      <c r="C44" s="37"/>
      <c r="D44" s="37"/>
      <c r="E44" s="38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60"/>
    </row>
    <row r="45" spans="1:18" ht="30" customHeight="1" x14ac:dyDescent="0.2"/>
  </sheetData>
  <mergeCells count="38">
    <mergeCell ref="A7:R7"/>
    <mergeCell ref="A8:R8"/>
    <mergeCell ref="A10:R10"/>
    <mergeCell ref="A11:R11"/>
    <mergeCell ref="A12:R12"/>
    <mergeCell ref="A2:R6"/>
    <mergeCell ref="B9:R9"/>
    <mergeCell ref="C41:D41"/>
    <mergeCell ref="C42:D42"/>
    <mergeCell ref="C43:D43"/>
    <mergeCell ref="B24:R24"/>
    <mergeCell ref="F14:Q14"/>
    <mergeCell ref="B25:E25"/>
    <mergeCell ref="B26:E26"/>
    <mergeCell ref="B27:E27"/>
    <mergeCell ref="F42:G42"/>
    <mergeCell ref="M42:N42"/>
    <mergeCell ref="P42:Q42"/>
    <mergeCell ref="F43:G43"/>
    <mergeCell ref="M43:N43"/>
    <mergeCell ref="F41:G41"/>
    <mergeCell ref="M41:N41"/>
    <mergeCell ref="P41:Q41"/>
    <mergeCell ref="F29:H29"/>
    <mergeCell ref="I29:K29"/>
    <mergeCell ref="L29:N29"/>
    <mergeCell ref="O29:Q29"/>
    <mergeCell ref="B29:E29"/>
    <mergeCell ref="O30:Q30"/>
    <mergeCell ref="O31:Q31"/>
    <mergeCell ref="B30:E30"/>
    <mergeCell ref="B31:E31"/>
    <mergeCell ref="F30:H30"/>
    <mergeCell ref="I30:K30"/>
    <mergeCell ref="L30:N30"/>
    <mergeCell ref="F31:H31"/>
    <mergeCell ref="I31:K31"/>
    <mergeCell ref="L31:N31"/>
  </mergeCells>
  <conditionalFormatting sqref="F40:Q40">
    <cfRule type="cellIs" dxfId="0" priority="12" stopIfTrue="1" operator="lessThan">
      <formula>0</formula>
    </cfRule>
  </conditionalFormatting>
  <printOptions horizontalCentered="1" verticalCentered="1"/>
  <pageMargins left="0.19685039370078741" right="0.19685039370078741" top="0.39370078740157483" bottom="0.39370078740157483" header="0.31496062992125984" footer="0.31496062992125984"/>
  <pageSetup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baseColWidth="10" defaultColWidth="14.28515625" defaultRowHeight="20.25" x14ac:dyDescent="0.2"/>
  <cols>
    <col min="1" max="1" width="4.42578125" style="1" customWidth="1"/>
    <col min="2" max="2" width="18" style="1" customWidth="1"/>
    <col min="3" max="3" width="60" style="1" customWidth="1"/>
    <col min="4" max="4" width="17.5703125" style="1" hidden="1" customWidth="1"/>
    <col min="5" max="5" width="20.5703125" style="1" hidden="1" customWidth="1"/>
    <col min="6" max="6" width="28.28515625" style="2" bestFit="1" customWidth="1"/>
    <col min="7" max="18" width="7.42578125" style="1" customWidth="1"/>
    <col min="19" max="19" width="8.140625" style="1" customWidth="1"/>
    <col min="20" max="20" width="7" style="1" customWidth="1"/>
    <col min="21" max="21" width="4" style="1" customWidth="1"/>
    <col min="22" max="22" width="8.140625" style="1" customWidth="1"/>
    <col min="23" max="23" width="5.5703125" style="1" customWidth="1"/>
    <col min="24" max="24" width="4" style="1" customWidth="1"/>
    <col min="25" max="25" width="49.5703125" style="1" customWidth="1"/>
    <col min="26" max="16384" width="14.28515625" style="1"/>
  </cols>
  <sheetData>
    <row r="1" spans="2:25" ht="85.5" customHeight="1" x14ac:dyDescent="0.2"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</row>
    <row r="2" spans="2:25" ht="34.5" customHeight="1" x14ac:dyDescent="0.2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2:25" ht="34.5" customHeight="1" x14ac:dyDescent="0.2">
      <c r="B3" s="128" t="s">
        <v>25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</row>
    <row r="4" spans="2:25" ht="34.5" customHeight="1" x14ac:dyDescent="0.2">
      <c r="B4" s="127" t="s">
        <v>26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</row>
    <row r="5" spans="2:25" ht="34.5" customHeight="1" x14ac:dyDescent="0.2">
      <c r="B5" s="129" t="s">
        <v>27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2:25" ht="34.5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2:25" ht="34.5" customHeight="1" x14ac:dyDescent="0.2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2:25" ht="21" thickBot="1" x14ac:dyDescent="0.25"/>
    <row r="9" spans="2:25" ht="21" thickBot="1" x14ac:dyDescent="0.25">
      <c r="G9" s="3" t="s">
        <v>28</v>
      </c>
      <c r="H9" s="4" t="s">
        <v>29</v>
      </c>
      <c r="I9" s="5" t="s">
        <v>30</v>
      </c>
      <c r="J9" s="3" t="s">
        <v>31</v>
      </c>
      <c r="K9" s="4" t="s">
        <v>32</v>
      </c>
      <c r="L9" s="5" t="s">
        <v>33</v>
      </c>
      <c r="M9" s="3" t="s">
        <v>34</v>
      </c>
      <c r="N9" s="4" t="s">
        <v>35</v>
      </c>
      <c r="O9" s="5" t="s">
        <v>36</v>
      </c>
      <c r="P9" s="3" t="s">
        <v>37</v>
      </c>
      <c r="Q9" s="4" t="s">
        <v>38</v>
      </c>
      <c r="R9" s="5" t="s">
        <v>39</v>
      </c>
      <c r="S9" s="130" t="s">
        <v>40</v>
      </c>
      <c r="T9" s="131"/>
      <c r="U9" s="132"/>
      <c r="V9" s="130" t="s">
        <v>41</v>
      </c>
      <c r="W9" s="131"/>
      <c r="X9" s="132"/>
    </row>
    <row r="10" spans="2:25" ht="69.75" customHeight="1" x14ac:dyDescent="0.2">
      <c r="B10" s="20" t="s">
        <v>42</v>
      </c>
      <c r="C10" s="21" t="s">
        <v>43</v>
      </c>
      <c r="D10" s="22" t="s">
        <v>44</v>
      </c>
      <c r="E10" s="22" t="s">
        <v>45</v>
      </c>
      <c r="F10" s="23" t="s">
        <v>52</v>
      </c>
      <c r="G10" s="133" t="s">
        <v>46</v>
      </c>
      <c r="H10" s="133"/>
      <c r="I10" s="133"/>
      <c r="J10" s="133" t="s">
        <v>47</v>
      </c>
      <c r="K10" s="133"/>
      <c r="L10" s="133"/>
      <c r="M10" s="133" t="s">
        <v>48</v>
      </c>
      <c r="N10" s="133"/>
      <c r="O10" s="133"/>
      <c r="P10" s="133" t="s">
        <v>49</v>
      </c>
      <c r="Q10" s="133"/>
      <c r="R10" s="133"/>
      <c r="S10" s="24" t="s">
        <v>40</v>
      </c>
      <c r="T10" s="24"/>
      <c r="U10" s="24"/>
      <c r="V10" s="134" t="s">
        <v>50</v>
      </c>
      <c r="W10" s="135"/>
      <c r="X10" s="136"/>
    </row>
    <row r="11" spans="2:25" s="7" customFormat="1" ht="25.5" x14ac:dyDescent="0.2">
      <c r="B11" s="12" t="str">
        <f>+'[4]SIN DEFICIT'!$B$21</f>
        <v>2.2.3.1.01</v>
      </c>
      <c r="C11" s="13" t="str">
        <f>+'[4]SIN DEFICIT'!$C$21</f>
        <v>Viáticos Dentro del País</v>
      </c>
      <c r="D11" s="14">
        <v>1800000</v>
      </c>
      <c r="E11" s="14">
        <v>0</v>
      </c>
      <c r="F11" s="15">
        <f>+'[4]SIN DEFICIT'!$P$21</f>
        <v>1800000</v>
      </c>
      <c r="G11" s="121"/>
      <c r="H11" s="122"/>
      <c r="I11" s="123"/>
      <c r="J11" s="121"/>
      <c r="K11" s="122"/>
      <c r="L11" s="123"/>
      <c r="M11" s="121"/>
      <c r="N11" s="122"/>
      <c r="O11" s="123"/>
      <c r="P11" s="121"/>
      <c r="Q11" s="122"/>
      <c r="R11" s="123"/>
      <c r="S11" s="115"/>
      <c r="T11" s="115"/>
      <c r="U11" s="115"/>
      <c r="V11" s="124">
        <f>+S11/F11</f>
        <v>0</v>
      </c>
      <c r="W11" s="125"/>
      <c r="X11" s="126"/>
      <c r="Y11" s="7">
        <f>+F11/12</f>
        <v>150000</v>
      </c>
    </row>
    <row r="12" spans="2:25" s="7" customFormat="1" ht="51" x14ac:dyDescent="0.2">
      <c r="B12" s="12" t="s">
        <v>51</v>
      </c>
      <c r="C12" s="13" t="str">
        <f>+'[4]SIN DEFICIT'!$C$22</f>
        <v>Alquileres de  equipos de transporte tracción</v>
      </c>
      <c r="D12" s="14">
        <v>1800000</v>
      </c>
      <c r="E12" s="14">
        <v>0</v>
      </c>
      <c r="F12" s="15">
        <f>+'[4]SIN DEFICIT'!$P$22</f>
        <v>200000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24">
        <f>+S12/F12</f>
        <v>0</v>
      </c>
      <c r="W12" s="125"/>
      <c r="X12" s="126"/>
    </row>
    <row r="13" spans="2:25" s="7" customFormat="1" ht="25.5" x14ac:dyDescent="0.2">
      <c r="B13" s="12" t="str">
        <f>+'[4]SIN DEFICIT'!$B$31</f>
        <v>2.3.7.1.01</v>
      </c>
      <c r="C13" s="13" t="str">
        <f>+'[4]SIN DEFICIT'!$C$31</f>
        <v>Gasolina</v>
      </c>
      <c r="D13" s="14">
        <v>0</v>
      </c>
      <c r="E13" s="14">
        <v>280000</v>
      </c>
      <c r="F13" s="15">
        <f>+'[4]SIN DEFICIT'!$P$31</f>
        <v>3780000</v>
      </c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24">
        <f>+S13/F13</f>
        <v>0</v>
      </c>
      <c r="W13" s="125"/>
      <c r="X13" s="126"/>
      <c r="Y13" s="8"/>
    </row>
    <row r="14" spans="2:25" s="7" customFormat="1" ht="26.25" thickBot="1" x14ac:dyDescent="0.25">
      <c r="B14" s="16" t="str">
        <f>+'[4]SIN DEFICIT'!$B$34</f>
        <v>2.3.9.9.01</v>
      </c>
      <c r="C14" s="17" t="str">
        <f>+'[4]SIN DEFICIT'!$C$34</f>
        <v>Productos y utiles varios</v>
      </c>
      <c r="D14" s="18">
        <v>2493464</v>
      </c>
      <c r="E14" s="18">
        <v>-1707502.32</v>
      </c>
      <c r="F14" s="19">
        <f>+'[4]SIN DEFICIT'!$P$34</f>
        <v>420000</v>
      </c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6"/>
      <c r="T14" s="116"/>
      <c r="U14" s="116"/>
      <c r="V14" s="117">
        <f>+S14/F14</f>
        <v>0</v>
      </c>
      <c r="W14" s="118"/>
      <c r="X14" s="119"/>
      <c r="Y14" s="8"/>
    </row>
    <row r="15" spans="2:25" s="6" customFormat="1" ht="24" thickBot="1" x14ac:dyDescent="0.25">
      <c r="B15" s="9"/>
      <c r="C15" s="9"/>
      <c r="D15" s="9"/>
      <c r="E15" s="9"/>
      <c r="F15" s="10">
        <f>SUM(F11:F14)</f>
        <v>6200000</v>
      </c>
      <c r="G15" s="120">
        <f>SUM(G11:G14)</f>
        <v>0</v>
      </c>
      <c r="H15" s="120"/>
      <c r="I15" s="120"/>
      <c r="J15" s="120">
        <f>SUM(J11:J14)</f>
        <v>0</v>
      </c>
      <c r="K15" s="120"/>
      <c r="L15" s="120"/>
      <c r="M15" s="120">
        <f>SUM(M11:M14)</f>
        <v>0</v>
      </c>
      <c r="N15" s="120"/>
      <c r="O15" s="120"/>
      <c r="P15" s="120">
        <f>SUM(P11:P14)</f>
        <v>0</v>
      </c>
      <c r="Q15" s="120"/>
      <c r="R15" s="120"/>
      <c r="S15" s="120">
        <f>SUM(S11:S14)</f>
        <v>0</v>
      </c>
      <c r="T15" s="120"/>
      <c r="U15" s="120"/>
      <c r="V15" s="112">
        <f>+S15/F15</f>
        <v>0</v>
      </c>
      <c r="W15" s="113"/>
      <c r="X15" s="114"/>
    </row>
  </sheetData>
  <mergeCells count="42"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  <mergeCell ref="B1:X1"/>
    <mergeCell ref="B2:X2"/>
    <mergeCell ref="B3:X3"/>
    <mergeCell ref="B4:X4"/>
    <mergeCell ref="B5:X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Consumos</vt:lpstr>
      <vt:lpstr>Programas</vt:lpstr>
      <vt:lpstr>Hoja1</vt:lpstr>
      <vt:lpstr>Consumos!Área_de_impresión</vt:lpstr>
      <vt:lpstr>Programas!Área_de_impresión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2023-03-09T17:39:30Z</cp:lastPrinted>
  <dcterms:created xsi:type="dcterms:W3CDTF">2022-02-07T17:19:53Z</dcterms:created>
  <dcterms:modified xsi:type="dcterms:W3CDTF">2023-03-09T17:39:34Z</dcterms:modified>
</cp:coreProperties>
</file>