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3- PLANIFIFICACION Y DESARROLLO 2022\1 MEMORIA2020  PEI2024  POA2021\MATERIAL A PRESENTAR MI PEI POA\INDICADORES 2022\OCTUBRE 2022\"/>
    </mc:Choice>
  </mc:AlternateContent>
  <bookViews>
    <workbookView xWindow="0" yWindow="0" windowWidth="20490" windowHeight="7155"/>
  </bookViews>
  <sheets>
    <sheet name="Consumos" sheetId="1" r:id="rId1"/>
    <sheet name="Programas" sheetId="2" state="hidden" r:id="rId2"/>
    <sheet name="Hoja1" sheetId="3" state="hidden" r:id="rId3"/>
  </sheets>
  <externalReferences>
    <externalReference r:id="rId4"/>
  </externalReferences>
  <definedNames>
    <definedName name="_xlnm.Print_Area" localSheetId="0">Consumos!$A$1:$P$46</definedName>
    <definedName name="_xlnm.Print_Area" localSheetId="1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K23" i="1" l="1"/>
  <c r="J23" i="1" l="1"/>
  <c r="J26" i="1" s="1"/>
  <c r="I23" i="1" l="1"/>
  <c r="H23" i="1" l="1"/>
  <c r="O16" i="1" l="1"/>
  <c r="O17" i="1" s="1"/>
  <c r="G23" i="1"/>
  <c r="F23" i="1" l="1"/>
  <c r="E23" i="1" l="1"/>
  <c r="D23" i="1"/>
  <c r="C23" i="1"/>
  <c r="Q23" i="1" l="1"/>
  <c r="Q16" i="1"/>
  <c r="N22" i="1" l="1"/>
  <c r="M22" i="1"/>
  <c r="L22" i="1"/>
  <c r="K22" i="1"/>
  <c r="J22" i="1"/>
  <c r="I22" i="1"/>
  <c r="H22" i="1"/>
  <c r="G22" i="1"/>
  <c r="F22" i="1"/>
  <c r="E22" i="1"/>
  <c r="D22" i="1"/>
  <c r="C22" i="1"/>
  <c r="C30" i="1" s="1"/>
  <c r="P15" i="2" l="1"/>
  <c r="M15" i="2"/>
  <c r="J15" i="2"/>
  <c r="G15" i="2"/>
  <c r="F14" i="2" l="1"/>
  <c r="C14" i="2"/>
  <c r="B14" i="2"/>
  <c r="F13" i="2"/>
  <c r="C13" i="2"/>
  <c r="B13" i="2"/>
  <c r="F12" i="2"/>
  <c r="V12" i="2" s="1"/>
  <c r="C12" i="2"/>
  <c r="F11" i="2"/>
  <c r="Y11" i="2" s="1"/>
  <c r="C11" i="2"/>
  <c r="B11" i="2"/>
  <c r="F15" i="2" l="1"/>
  <c r="V14" i="2"/>
  <c r="V13" i="2"/>
  <c r="K30" i="1"/>
  <c r="J27" i="1"/>
  <c r="F26" i="1"/>
  <c r="F27" i="1" s="1"/>
  <c r="C26" i="1"/>
  <c r="C27" i="1" s="1"/>
  <c r="O25" i="1"/>
  <c r="L26" i="1"/>
  <c r="L28" i="1" s="1"/>
  <c r="I26" i="1"/>
  <c r="H26" i="1"/>
  <c r="G26" i="1"/>
  <c r="G28" i="1" s="1"/>
  <c r="E26" i="1"/>
  <c r="D26" i="1"/>
  <c r="D28" i="1" s="1"/>
  <c r="O24" i="1"/>
  <c r="N26" i="1"/>
  <c r="N28" i="1" s="1"/>
  <c r="M26" i="1"/>
  <c r="O23" i="1"/>
  <c r="K26" i="1"/>
  <c r="J30" i="1"/>
  <c r="O22" i="1"/>
  <c r="N17" i="1"/>
  <c r="N19" i="1" s="1"/>
  <c r="M17" i="1"/>
  <c r="M19" i="1" s="1"/>
  <c r="L17" i="1"/>
  <c r="L18" i="1" s="1"/>
  <c r="K17" i="1"/>
  <c r="K18" i="1" s="1"/>
  <c r="J17" i="1"/>
  <c r="J18" i="1" s="1"/>
  <c r="I17" i="1"/>
  <c r="I18" i="1" s="1"/>
  <c r="H17" i="1"/>
  <c r="H19" i="1" s="1"/>
  <c r="G17" i="1"/>
  <c r="F17" i="1"/>
  <c r="F19" i="1" s="1"/>
  <c r="E17" i="1"/>
  <c r="E19" i="1" s="1"/>
  <c r="D17" i="1"/>
  <c r="D19" i="1" s="1"/>
  <c r="C17" i="1"/>
  <c r="M30" i="1"/>
  <c r="L30" i="1"/>
  <c r="I30" i="1"/>
  <c r="H30" i="1"/>
  <c r="O15" i="1"/>
  <c r="E30" i="1"/>
  <c r="D30" i="1"/>
  <c r="F28" i="1" l="1"/>
  <c r="H31" i="1"/>
  <c r="H32" i="1" s="1"/>
  <c r="C18" i="1"/>
  <c r="C19" i="1"/>
  <c r="G18" i="1"/>
  <c r="G19" i="1"/>
  <c r="F31" i="1"/>
  <c r="O19" i="1"/>
  <c r="L19" i="1"/>
  <c r="E18" i="1"/>
  <c r="D18" i="1"/>
  <c r="M18" i="1"/>
  <c r="H28" i="1"/>
  <c r="H27" i="1"/>
  <c r="N27" i="1"/>
  <c r="N31" i="1"/>
  <c r="I27" i="1"/>
  <c r="I31" i="1"/>
  <c r="I32" i="1" s="1"/>
  <c r="I28" i="1"/>
  <c r="O18" i="1"/>
  <c r="G27" i="1"/>
  <c r="G31" i="1"/>
  <c r="M31" i="1"/>
  <c r="M32" i="1" s="1"/>
  <c r="M28" i="1"/>
  <c r="M27" i="1"/>
  <c r="O30" i="1"/>
  <c r="K27" i="1"/>
  <c r="K31" i="1"/>
  <c r="K32" i="1" s="1"/>
  <c r="D27" i="1"/>
  <c r="D31" i="1"/>
  <c r="D32" i="1" s="1"/>
  <c r="L27" i="1"/>
  <c r="L31" i="1"/>
  <c r="L32" i="1" s="1"/>
  <c r="E31" i="1"/>
  <c r="E32" i="1" s="1"/>
  <c r="E28" i="1"/>
  <c r="E27" i="1"/>
  <c r="N18" i="1"/>
  <c r="J28" i="1"/>
  <c r="F18" i="1"/>
  <c r="I19" i="1"/>
  <c r="J19" i="1"/>
  <c r="C28" i="1"/>
  <c r="K28" i="1"/>
  <c r="F30" i="1"/>
  <c r="N30" i="1"/>
  <c r="H18" i="1"/>
  <c r="K19" i="1"/>
  <c r="G30" i="1"/>
  <c r="J31" i="1"/>
  <c r="J32" i="1" s="1"/>
  <c r="C31" i="1"/>
  <c r="C32" i="1" s="1"/>
  <c r="O26" i="1"/>
  <c r="O31" i="1" s="1"/>
  <c r="F32" i="1" l="1"/>
  <c r="G32" i="1"/>
  <c r="V11" i="2"/>
  <c r="O27" i="1"/>
  <c r="N32" i="1"/>
  <c r="O28" i="1"/>
  <c r="O32" i="1" s="1"/>
  <c r="S15" i="2" l="1"/>
  <c r="V15" i="2" s="1"/>
</calcChain>
</file>

<file path=xl/sharedStrings.xml><?xml version="1.0" encoding="utf-8"?>
<sst xmlns="http://schemas.openxmlformats.org/spreadsheetml/2006/main" count="80" uniqueCount="70">
  <si>
    <t>MINISTERIO DE RELACIONES EXTERIORES</t>
  </si>
  <si>
    <t>CONSEJO NACIONAL DE FRONTERAS.</t>
  </si>
  <si>
    <t>PLANIFICACION Y DESARROLLO</t>
  </si>
  <si>
    <t>INFORME DE LOS BALANCES: PRESUPUESTOS SOBRE PROGRAMAS Y PROYECTOS EJECUTADOS 2021</t>
  </si>
  <si>
    <t>Gastos adjudicado a ctividades y/o Proyectos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</si>
  <si>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</si>
  <si>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</si>
  <si>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</si>
  <si>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</si>
  <si>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</si>
  <si>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</si>
  <si>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</si>
  <si>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</si>
  <si>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</si>
  <si>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</si>
  <si>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</si>
  <si>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</si>
  <si>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</si>
  <si>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Viaticos</t>
  </si>
  <si>
    <r>
      <t xml:space="preserve">Viaticos </t>
    </r>
    <r>
      <rPr>
        <b/>
        <sz val="11"/>
        <color indexed="8"/>
        <rFont val="Arial Narrow"/>
        <family val="2"/>
      </rPr>
      <t>Ejecutados</t>
    </r>
    <r>
      <rPr>
        <sz val="11"/>
        <color indexed="8"/>
        <rFont val="Arial Narrow"/>
        <family val="2"/>
      </rPr>
      <t xml:space="preserve"> en actividades desarrolladas en provincias fronterizas</t>
    </r>
  </si>
  <si>
    <t>Total Utilizado</t>
  </si>
  <si>
    <t>Disponibilidad</t>
  </si>
  <si>
    <t>Gastos por Patrocinios</t>
  </si>
  <si>
    <t>Total General presupestado</t>
  </si>
  <si>
    <t>Total General Utilizados</t>
  </si>
  <si>
    <t xml:space="preserve">Sello </t>
  </si>
  <si>
    <t>sello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</si>
  <si>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</si>
  <si>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</si>
  <si>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</si>
  <si>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</si>
  <si>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</si>
  <si>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</si>
  <si>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</si>
  <si>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</si>
  <si>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</si>
  <si>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</si>
  <si>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</si>
  <si>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</si>
  <si>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</si>
  <si>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</si>
  <si>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</si>
  <si>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</si>
  <si>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</si>
  <si>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</si>
  <si>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</si>
  <si>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</si>
  <si>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</si>
  <si>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</si>
  <si>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</si>
  <si>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</si>
  <si>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</si>
  <si>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</si>
  <si>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</si>
  <si>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</si>
  <si>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</si>
  <si>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</si>
  <si>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</si>
  <si>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</si>
  <si>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</si>
  <si>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</si>
  <si>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</si>
  <si>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</si>
  <si>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</si>
  <si>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PLAN OPERATIVO ANUAL (POA) 2022</t>
  </si>
  <si>
    <t>Viaticos proyectados 2022</t>
  </si>
  <si>
    <t>Combustibles proyectados 2022</t>
  </si>
  <si>
    <t>Gasolina</t>
  </si>
  <si>
    <t>Gastos de Gasolina consumida local</t>
  </si>
  <si>
    <t>Gastos de Gasolina consumida en imprevistos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</si>
</sst>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0"/>
      <name val="Arial"/>
    </font>
    <font>
      <sz val="10"/>
      <name val="Arial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4"/>
      <name val="Arial Narrow"/>
      <family val="2"/>
    </font>
    <font>
      <sz val="10"/>
      <color theme="4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color rgb="FFFF0000"/>
      <name val="Arial Narrow"/>
      <family val="2"/>
    </font>
    <font>
      <b/>
      <sz val="10"/>
      <color theme="4"/>
      <name val="Arial Narrow"/>
      <family val="2"/>
    </font>
    <font>
      <sz val="10"/>
      <color theme="0" tint="-0.14999847407452621"/>
      <name val="Arial Narrow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7" fontId="2" fillId="2" borderId="0" xfId="0" applyNumberFormat="1" applyFont="1" applyFill="1" applyBorder="1" applyAlignment="1"/>
    <xf numFmtId="7" fontId="3" fillId="2" borderId="0" xfId="0" applyNumberFormat="1" applyFont="1" applyFill="1" applyBorder="1" applyAlignment="1">
      <alignment horizontal="center"/>
    </xf>
    <xf numFmtId="7" fontId="4" fillId="2" borderId="0" xfId="0" applyNumberFormat="1" applyFont="1" applyFill="1" applyBorder="1" applyAlignment="1">
      <alignment horizontal="center"/>
    </xf>
    <xf numFmtId="7" fontId="2" fillId="2" borderId="0" xfId="0" applyNumberFormat="1" applyFont="1" applyFill="1" applyBorder="1" applyAlignment="1">
      <alignment horizontal="left"/>
    </xf>
    <xf numFmtId="7" fontId="2" fillId="2" borderId="1" xfId="0" applyNumberFormat="1" applyFont="1" applyFill="1" applyBorder="1" applyAlignment="1"/>
    <xf numFmtId="7" fontId="3" fillId="2" borderId="2" xfId="0" applyNumberFormat="1" applyFont="1" applyFill="1" applyBorder="1" applyAlignment="1">
      <alignment horizontal="center"/>
    </xf>
    <xf numFmtId="7" fontId="4" fillId="2" borderId="3" xfId="0" applyNumberFormat="1" applyFont="1" applyFill="1" applyBorder="1" applyAlignment="1">
      <alignment horizontal="center"/>
    </xf>
    <xf numFmtId="7" fontId="2" fillId="2" borderId="4" xfId="0" applyNumberFormat="1" applyFont="1" applyFill="1" applyBorder="1" applyAlignment="1"/>
    <xf numFmtId="7" fontId="4" fillId="2" borderId="5" xfId="0" applyNumberFormat="1" applyFont="1" applyFill="1" applyBorder="1" applyAlignment="1">
      <alignment horizontal="center"/>
    </xf>
    <xf numFmtId="7" fontId="5" fillId="2" borderId="0" xfId="0" applyNumberFormat="1" applyFont="1" applyFill="1" applyBorder="1" applyAlignment="1">
      <alignment horizontal="left" vertical="center"/>
    </xf>
    <xf numFmtId="9" fontId="7" fillId="2" borderId="4" xfId="2" applyFont="1" applyFill="1" applyBorder="1" applyAlignment="1"/>
    <xf numFmtId="7" fontId="8" fillId="2" borderId="0" xfId="0" applyNumberFormat="1" applyFont="1" applyFill="1" applyBorder="1" applyAlignment="1">
      <alignment horizontal="center" vertical="center"/>
    </xf>
    <xf numFmtId="7" fontId="9" fillId="2" borderId="5" xfId="0" applyNumberFormat="1" applyFont="1" applyFill="1" applyBorder="1" applyAlignment="1">
      <alignment horizontal="center" vertical="center"/>
    </xf>
    <xf numFmtId="7" fontId="5" fillId="3" borderId="6" xfId="0" applyNumberFormat="1" applyFont="1" applyFill="1" applyBorder="1" applyAlignment="1"/>
    <xf numFmtId="7" fontId="8" fillId="3" borderId="7" xfId="0" applyNumberFormat="1" applyFont="1" applyFill="1" applyBorder="1" applyAlignment="1">
      <alignment horizontal="left"/>
    </xf>
    <xf numFmtId="7" fontId="8" fillId="2" borderId="7" xfId="0" applyNumberFormat="1" applyFont="1" applyFill="1" applyBorder="1" applyAlignment="1">
      <alignment horizontal="center" vertical="center"/>
    </xf>
    <xf numFmtId="7" fontId="9" fillId="2" borderId="8" xfId="0" applyNumberFormat="1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 wrapText="1"/>
    </xf>
    <xf numFmtId="7" fontId="8" fillId="4" borderId="9" xfId="0" applyNumberFormat="1" applyFont="1" applyFill="1" applyBorder="1" applyAlignment="1">
      <alignment horizontal="center" vertical="center" wrapText="1"/>
    </xf>
    <xf numFmtId="7" fontId="9" fillId="2" borderId="9" xfId="0" applyNumberFormat="1" applyFont="1" applyFill="1" applyBorder="1" applyAlignment="1">
      <alignment horizontal="center" vertical="center" wrapText="1"/>
    </xf>
    <xf numFmtId="7" fontId="5" fillId="2" borderId="0" xfId="0" applyNumberFormat="1" applyFont="1" applyFill="1" applyBorder="1" applyAlignment="1">
      <alignment horizontal="left" vertical="center" wrapText="1"/>
    </xf>
    <xf numFmtId="7" fontId="10" fillId="5" borderId="9" xfId="0" applyNumberFormat="1" applyFont="1" applyFill="1" applyBorder="1" applyAlignment="1">
      <alignment vertical="center" wrapText="1"/>
    </xf>
    <xf numFmtId="7" fontId="11" fillId="6" borderId="9" xfId="1" applyNumberFormat="1" applyFont="1" applyFill="1" applyBorder="1" applyAlignment="1">
      <alignment horizontal="center" vertical="center" wrapText="1"/>
    </xf>
    <xf numFmtId="7" fontId="12" fillId="5" borderId="9" xfId="0" applyNumberFormat="1" applyFont="1" applyFill="1" applyBorder="1" applyAlignment="1">
      <alignment horizontal="center" vertical="center" wrapText="1"/>
    </xf>
    <xf numFmtId="7" fontId="3" fillId="2" borderId="9" xfId="0" applyNumberFormat="1" applyFont="1" applyFill="1" applyBorder="1" applyAlignment="1">
      <alignment horizontal="center" vertical="center"/>
    </xf>
    <xf numFmtId="7" fontId="4" fillId="2" borderId="9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/>
    <xf numFmtId="7" fontId="8" fillId="2" borderId="6" xfId="0" applyNumberFormat="1" applyFont="1" applyFill="1" applyBorder="1" applyAlignment="1">
      <alignment horizontal="center" vertical="center"/>
    </xf>
    <xf numFmtId="9" fontId="15" fillId="2" borderId="4" xfId="2" applyFont="1" applyFill="1" applyBorder="1" applyAlignment="1"/>
    <xf numFmtId="9" fontId="11" fillId="7" borderId="0" xfId="2" applyFont="1" applyFill="1" applyBorder="1" applyAlignment="1">
      <alignment horizontal="center" vertical="center"/>
    </xf>
    <xf numFmtId="9" fontId="12" fillId="7" borderId="5" xfId="2" applyFont="1" applyFill="1" applyBorder="1" applyAlignment="1">
      <alignment horizontal="center" vertical="center"/>
    </xf>
    <xf numFmtId="9" fontId="2" fillId="2" borderId="0" xfId="2" applyFont="1" applyFill="1" applyBorder="1" applyAlignment="1">
      <alignment horizontal="left"/>
    </xf>
    <xf numFmtId="9" fontId="8" fillId="8" borderId="4" xfId="2" applyFont="1" applyFill="1" applyBorder="1" applyAlignment="1"/>
    <xf numFmtId="164" fontId="8" fillId="8" borderId="0" xfId="2" applyNumberFormat="1" applyFont="1" applyFill="1" applyBorder="1" applyAlignment="1">
      <alignment horizontal="center"/>
    </xf>
    <xf numFmtId="164" fontId="9" fillId="2" borderId="5" xfId="2" applyNumberFormat="1" applyFont="1" applyFill="1" applyBorder="1" applyAlignment="1">
      <alignment horizontal="center"/>
    </xf>
    <xf numFmtId="9" fontId="8" fillId="2" borderId="0" xfId="2" applyFont="1" applyFill="1" applyBorder="1" applyAlignment="1">
      <alignment horizontal="left"/>
    </xf>
    <xf numFmtId="9" fontId="16" fillId="2" borderId="4" xfId="2" applyFont="1" applyFill="1" applyBorder="1" applyAlignment="1"/>
    <xf numFmtId="164" fontId="3" fillId="2" borderId="0" xfId="2" applyNumberFormat="1" applyFont="1" applyFill="1" applyBorder="1" applyAlignment="1">
      <alignment horizontal="center"/>
    </xf>
    <xf numFmtId="9" fontId="4" fillId="2" borderId="5" xfId="2" applyFont="1" applyFill="1" applyBorder="1" applyAlignment="1">
      <alignment horizontal="center"/>
    </xf>
    <xf numFmtId="9" fontId="3" fillId="2" borderId="0" xfId="2" applyFont="1" applyFill="1" applyBorder="1" applyAlignment="1">
      <alignment horizontal="left"/>
    </xf>
    <xf numFmtId="7" fontId="5" fillId="3" borderId="4" xfId="0" applyNumberFormat="1" applyFont="1" applyFill="1" applyBorder="1" applyAlignment="1"/>
    <xf numFmtId="7" fontId="8" fillId="3" borderId="0" xfId="0" applyNumberFormat="1" applyFont="1" applyFill="1" applyBorder="1" applyAlignment="1">
      <alignment horizontal="left"/>
    </xf>
    <xf numFmtId="7" fontId="3" fillId="2" borderId="0" xfId="0" applyNumberFormat="1" applyFont="1" applyFill="1" applyBorder="1" applyAlignment="1">
      <alignment horizontal="left"/>
    </xf>
    <xf numFmtId="164" fontId="8" fillId="2" borderId="0" xfId="2" applyNumberFormat="1" applyFont="1" applyFill="1" applyBorder="1" applyAlignment="1">
      <alignment horizontal="center"/>
    </xf>
    <xf numFmtId="9" fontId="5" fillId="2" borderId="4" xfId="2" applyFont="1" applyFill="1" applyBorder="1" applyAlignment="1">
      <alignment vertical="center"/>
    </xf>
    <xf numFmtId="164" fontId="8" fillId="2" borderId="0" xfId="2" applyNumberFormat="1" applyFont="1" applyFill="1" applyBorder="1" applyAlignment="1">
      <alignment horizontal="left"/>
    </xf>
    <xf numFmtId="9" fontId="5" fillId="2" borderId="0" xfId="2" applyFont="1" applyFill="1" applyBorder="1" applyAlignment="1">
      <alignment vertical="center"/>
    </xf>
    <xf numFmtId="9" fontId="9" fillId="2" borderId="5" xfId="2" applyFont="1" applyFill="1" applyBorder="1" applyAlignment="1">
      <alignment horizontal="center" vertical="center"/>
    </xf>
    <xf numFmtId="9" fontId="2" fillId="2" borderId="4" xfId="2" applyFont="1" applyFill="1" applyBorder="1" applyAlignment="1">
      <alignment vertical="center"/>
    </xf>
    <xf numFmtId="7" fontId="3" fillId="2" borderId="0" xfId="2" applyNumberFormat="1" applyFont="1" applyFill="1" applyBorder="1" applyAlignment="1">
      <alignment vertical="center"/>
    </xf>
    <xf numFmtId="164" fontId="4" fillId="2" borderId="5" xfId="2" applyNumberFormat="1" applyFont="1" applyFill="1" applyBorder="1" applyAlignment="1">
      <alignment horizontal="center" vertical="center"/>
    </xf>
    <xf numFmtId="7" fontId="17" fillId="2" borderId="0" xfId="0" applyNumberFormat="1" applyFont="1" applyFill="1" applyBorder="1" applyAlignment="1"/>
    <xf numFmtId="7" fontId="5" fillId="2" borderId="4" xfId="0" applyNumberFormat="1" applyFont="1" applyFill="1" applyBorder="1" applyAlignment="1">
      <alignment vertical="center"/>
    </xf>
    <xf numFmtId="164" fontId="3" fillId="2" borderId="7" xfId="2" applyNumberFormat="1" applyFont="1" applyFill="1" applyBorder="1" applyAlignment="1">
      <alignment horizontal="center"/>
    </xf>
    <xf numFmtId="7" fontId="9" fillId="2" borderId="5" xfId="0" applyNumberFormat="1" applyFont="1" applyFill="1" applyBorder="1" applyAlignment="1">
      <alignment horizontal="center"/>
    </xf>
    <xf numFmtId="7" fontId="2" fillId="2" borderId="6" xfId="0" applyNumberFormat="1" applyFont="1" applyFill="1" applyBorder="1" applyAlignment="1"/>
    <xf numFmtId="7" fontId="3" fillId="2" borderId="7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/>
    <xf numFmtId="7" fontId="4" fillId="2" borderId="8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19" fillId="0" borderId="3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2" fillId="0" borderId="21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center" vertical="center" wrapText="1"/>
    </xf>
    <xf numFmtId="164" fontId="22" fillId="0" borderId="9" xfId="1" applyNumberFormat="1" applyFont="1" applyBorder="1" applyAlignment="1">
      <alignment horizontal="center" vertical="center"/>
    </xf>
    <xf numFmtId="49" fontId="22" fillId="0" borderId="25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4" fontId="23" fillId="0" borderId="26" xfId="0" applyNumberFormat="1" applyFont="1" applyBorder="1" applyAlignment="1">
      <alignment horizontal="center" vertical="center" wrapText="1"/>
    </xf>
    <xf numFmtId="164" fontId="22" fillId="0" borderId="26" xfId="1" applyNumberFormat="1" applyFont="1" applyBorder="1" applyAlignment="1">
      <alignment horizontal="center" vertical="center"/>
    </xf>
    <xf numFmtId="0" fontId="22" fillId="9" borderId="16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 wrapText="1"/>
    </xf>
    <xf numFmtId="4" fontId="22" fillId="9" borderId="17" xfId="0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vertical="center"/>
    </xf>
    <xf numFmtId="164" fontId="9" fillId="11" borderId="5" xfId="2" applyNumberFormat="1" applyFont="1" applyFill="1" applyBorder="1" applyAlignment="1">
      <alignment horizontal="center" vertical="center"/>
    </xf>
    <xf numFmtId="7" fontId="8" fillId="2" borderId="9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>
      <alignment horizontal="center" vertical="center"/>
    </xf>
    <xf numFmtId="7" fontId="5" fillId="2" borderId="0" xfId="0" applyNumberFormat="1" applyFont="1" applyFill="1" applyBorder="1" applyAlignment="1">
      <alignment horizontal="center" vertical="center"/>
    </xf>
    <xf numFmtId="7" fontId="5" fillId="2" borderId="5" xfId="0" applyNumberFormat="1" applyFont="1" applyFill="1" applyBorder="1" applyAlignment="1">
      <alignment horizontal="center" vertical="center"/>
    </xf>
    <xf numFmtId="7" fontId="6" fillId="2" borderId="4" xfId="0" applyNumberFormat="1" applyFont="1" applyFill="1" applyBorder="1" applyAlignment="1">
      <alignment horizontal="center" vertical="center"/>
    </xf>
    <xf numFmtId="7" fontId="6" fillId="2" borderId="0" xfId="0" applyNumberFormat="1" applyFont="1" applyFill="1" applyBorder="1" applyAlignment="1">
      <alignment horizontal="center" vertical="center"/>
    </xf>
    <xf numFmtId="7" fontId="6" fillId="2" borderId="5" xfId="0" applyNumberFormat="1" applyFont="1" applyFill="1" applyBorder="1" applyAlignment="1">
      <alignment horizontal="center" vertical="center"/>
    </xf>
    <xf numFmtId="7" fontId="17" fillId="2" borderId="0" xfId="0" applyNumberFormat="1" applyFont="1" applyFill="1" applyBorder="1" applyAlignment="1">
      <alignment horizontal="center"/>
    </xf>
    <xf numFmtId="7" fontId="8" fillId="2" borderId="2" xfId="0" applyNumberFormat="1" applyFont="1" applyFill="1" applyBorder="1" applyAlignment="1">
      <alignment horizontal="center" vertical="center"/>
    </xf>
    <xf numFmtId="7" fontId="3" fillId="2" borderId="0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>
      <alignment horizont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4" fontId="23" fillId="9" borderId="9" xfId="1" applyNumberFormat="1" applyFont="1" applyFill="1" applyBorder="1" applyAlignment="1">
      <alignment horizontal="center" vertical="center"/>
    </xf>
    <xf numFmtId="9" fontId="22" fillId="0" borderId="22" xfId="2" applyFont="1" applyBorder="1" applyAlignment="1">
      <alignment horizontal="center" vertical="center" wrapText="1"/>
    </xf>
    <xf numFmtId="9" fontId="22" fillId="0" borderId="23" xfId="2" applyFont="1" applyBorder="1" applyAlignment="1">
      <alignment horizontal="center" vertical="center" wrapText="1"/>
    </xf>
    <xf numFmtId="9" fontId="22" fillId="0" borderId="24" xfId="2" applyFont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horizontal="center" vertical="center"/>
    </xf>
    <xf numFmtId="9" fontId="22" fillId="9" borderId="18" xfId="2" applyFont="1" applyFill="1" applyBorder="1" applyAlignment="1">
      <alignment horizontal="center" vertical="center" wrapText="1"/>
    </xf>
    <xf numFmtId="9" fontId="22" fillId="9" borderId="19" xfId="2" applyFont="1" applyFill="1" applyBorder="1" applyAlignment="1">
      <alignment horizontal="center" vertical="center" wrapText="1"/>
    </xf>
    <xf numFmtId="9" fontId="22" fillId="9" borderId="20" xfId="2" applyFont="1" applyFill="1" applyBorder="1" applyAlignment="1">
      <alignment horizontal="center" vertical="center" wrapText="1"/>
    </xf>
    <xf numFmtId="164" fontId="23" fillId="9" borderId="22" xfId="1" applyNumberFormat="1" applyFont="1" applyFill="1" applyBorder="1" applyAlignment="1">
      <alignment horizontal="center" vertical="center"/>
    </xf>
    <xf numFmtId="164" fontId="23" fillId="9" borderId="23" xfId="1" applyNumberFormat="1" applyFont="1" applyFill="1" applyBorder="1" applyAlignment="1">
      <alignment horizontal="center" vertical="center"/>
    </xf>
    <xf numFmtId="164" fontId="23" fillId="9" borderId="35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9" fontId="19" fillId="10" borderId="32" xfId="2" applyFont="1" applyFill="1" applyBorder="1" applyAlignment="1">
      <alignment horizontal="center" vertical="center" wrapText="1"/>
    </xf>
    <xf numFmtId="9" fontId="19" fillId="10" borderId="33" xfId="2" applyFont="1" applyFill="1" applyBorder="1" applyAlignment="1">
      <alignment horizontal="center" vertical="center" wrapText="1"/>
    </xf>
    <xf numFmtId="9" fontId="19" fillId="10" borderId="34" xfId="2" applyFont="1" applyFill="1" applyBorder="1" applyAlignment="1">
      <alignment horizontal="center" vertical="center" wrapText="1"/>
    </xf>
    <xf numFmtId="164" fontId="23" fillId="9" borderId="26" xfId="1" applyNumberFormat="1" applyFont="1" applyFill="1" applyBorder="1" applyAlignment="1">
      <alignment horizontal="center" vertical="center"/>
    </xf>
    <xf numFmtId="9" fontId="22" fillId="0" borderId="27" xfId="2" applyFont="1" applyBorder="1" applyAlignment="1">
      <alignment horizontal="center" vertical="center" wrapText="1"/>
    </xf>
    <xf numFmtId="9" fontId="22" fillId="0" borderId="28" xfId="2" applyFont="1" applyBorder="1" applyAlignment="1">
      <alignment horizontal="center" vertical="center" wrapText="1"/>
    </xf>
    <xf numFmtId="9" fontId="22" fillId="0" borderId="29" xfId="2" applyFont="1" applyBorder="1" applyAlignment="1">
      <alignment horizontal="center" vertical="center" wrapText="1"/>
    </xf>
    <xf numFmtId="164" fontId="19" fillId="9" borderId="31" xfId="1" applyNumberFormat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85725</xdr:rowOff>
    </xdr:from>
    <xdr:to>
      <xdr:col>7</xdr:col>
      <xdr:colOff>323850</xdr:colOff>
      <xdr:row>4</xdr:row>
      <xdr:rowOff>171450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5324475" y="238125"/>
          <a:ext cx="790575" cy="714375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47"/>
  <sheetViews>
    <sheetView tabSelected="1" topLeftCell="A17" workbookViewId="0">
      <selection activeCell="L31" sqref="L31"/>
    </sheetView>
  </sheetViews>
  <sheetFormatPr baseColWidth="10" defaultRowHeight="16.5" x14ac:dyDescent="0.3"/>
  <cols>
    <col min="1" max="1" width="2.85546875" style="4" customWidth="1"/>
    <col min="2" max="2" width="29" style="1" customWidth="1"/>
    <col min="3" max="3" width="11.42578125" style="2" bestFit="1" customWidth="1"/>
    <col min="4" max="6" width="10.140625" style="2" bestFit="1" customWidth="1"/>
    <col min="7" max="7" width="13.140625" style="2" customWidth="1"/>
    <col min="8" max="11" width="10.140625" style="2" bestFit="1" customWidth="1"/>
    <col min="12" max="14" width="10.28515625" style="2" customWidth="1"/>
    <col min="15" max="15" width="12.7109375" style="3" bestFit="1" customWidth="1"/>
    <col min="16" max="16" width="1.85546875" style="4" customWidth="1"/>
    <col min="17" max="17" width="12" style="4" bestFit="1" customWidth="1"/>
    <col min="18" max="16384" width="11.42578125" style="4"/>
  </cols>
  <sheetData>
    <row r="1" spans="2:29" ht="12" customHeight="1" x14ac:dyDescent="0.3"/>
    <row r="2" spans="2:29" x14ac:dyDescent="0.3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2:29" x14ac:dyDescent="0.3">
      <c r="B3" s="8"/>
      <c r="O3" s="9"/>
    </row>
    <row r="4" spans="2:29" x14ac:dyDescent="0.3">
      <c r="B4" s="8"/>
      <c r="O4" s="9"/>
    </row>
    <row r="5" spans="2:29" x14ac:dyDescent="0.3">
      <c r="B5" s="8"/>
      <c r="O5" s="9"/>
    </row>
    <row r="6" spans="2:29" x14ac:dyDescent="0.3">
      <c r="B6" s="86" t="s">
        <v>0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8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2:29" x14ac:dyDescent="0.3">
      <c r="B7" s="86" t="s">
        <v>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2:29" ht="5.25" customHeight="1" x14ac:dyDescent="0.3"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2:29" x14ac:dyDescent="0.3">
      <c r="B9" s="86" t="s">
        <v>2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8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2:29" x14ac:dyDescent="0.3">
      <c r="B10" s="89" t="s">
        <v>64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1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2:29" x14ac:dyDescent="0.3">
      <c r="B11" s="86" t="s">
        <v>3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8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2:29" x14ac:dyDescent="0.3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2:29" x14ac:dyDescent="0.3">
      <c r="B13" s="14" t="s">
        <v>65</v>
      </c>
      <c r="C13" s="15">
        <v>1800000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2:29" ht="33" x14ac:dyDescent="0.3">
      <c r="B14" s="18" t="s">
        <v>4</v>
      </c>
      <c r="C14" s="19" t="s">
        <v>5</v>
      </c>
      <c r="D14" s="19" t="s">
        <v>6</v>
      </c>
      <c r="E14" s="19" t="s">
        <v>7</v>
      </c>
      <c r="F14" s="19" t="s">
        <v>8</v>
      </c>
      <c r="G14" s="19" t="s">
        <v>9</v>
      </c>
      <c r="H14" s="19" t="s">
        <v>10</v>
      </c>
      <c r="I14" s="19" t="s">
        <v>11</v>
      </c>
      <c r="J14" s="85" t="s">
        <v>12</v>
      </c>
      <c r="K14" s="85" t="s">
        <v>13</v>
      </c>
      <c r="L14" s="85" t="s">
        <v>14</v>
      </c>
      <c r="M14" s="85" t="s">
        <v>15</v>
      </c>
      <c r="N14" s="85" t="s">
        <v>16</v>
      </c>
      <c r="O14" s="20" t="s">
        <v>17</v>
      </c>
      <c r="P14" s="21"/>
      <c r="Q14" s="21"/>
      <c r="R14" s="21"/>
      <c r="S14" s="21"/>
    </row>
    <row r="15" spans="2:29" x14ac:dyDescent="0.3">
      <c r="B15" s="22" t="s">
        <v>18</v>
      </c>
      <c r="C15" s="23">
        <v>150000</v>
      </c>
      <c r="D15" s="23">
        <v>150000</v>
      </c>
      <c r="E15" s="23">
        <v>150000</v>
      </c>
      <c r="F15" s="23">
        <v>150000</v>
      </c>
      <c r="G15" s="23">
        <v>150000</v>
      </c>
      <c r="H15" s="23">
        <v>150000</v>
      </c>
      <c r="I15" s="23">
        <v>150000</v>
      </c>
      <c r="J15" s="23">
        <v>150000</v>
      </c>
      <c r="K15" s="23">
        <v>150000</v>
      </c>
      <c r="L15" s="23">
        <v>150000</v>
      </c>
      <c r="M15" s="23">
        <v>150000</v>
      </c>
      <c r="N15" s="23">
        <v>150000</v>
      </c>
      <c r="O15" s="24">
        <f>SUM(C15:N15)</f>
        <v>1800000</v>
      </c>
      <c r="P15" s="21"/>
      <c r="Q15" s="21"/>
      <c r="R15" s="21"/>
      <c r="S15" s="21"/>
    </row>
    <row r="16" spans="2:29" ht="49.5" x14ac:dyDescent="0.3">
      <c r="B16" s="18" t="s">
        <v>19</v>
      </c>
      <c r="C16" s="25">
        <v>65300</v>
      </c>
      <c r="D16" s="25">
        <v>101650</v>
      </c>
      <c r="E16" s="25">
        <v>132100</v>
      </c>
      <c r="F16" s="25">
        <v>445900</v>
      </c>
      <c r="G16" s="25">
        <v>5700</v>
      </c>
      <c r="H16" s="25">
        <v>45450</v>
      </c>
      <c r="I16" s="25">
        <v>35650</v>
      </c>
      <c r="J16" s="25">
        <v>58400</v>
      </c>
      <c r="K16" s="25">
        <v>57050</v>
      </c>
      <c r="L16" s="25">
        <v>115150</v>
      </c>
      <c r="M16" s="25"/>
      <c r="N16" s="25"/>
      <c r="O16" s="26">
        <f>SUM(C16:N16)</f>
        <v>1062350</v>
      </c>
      <c r="Q16" s="4">
        <f>+C16+D16</f>
        <v>166950</v>
      </c>
    </row>
    <row r="17" spans="2:18" x14ac:dyDescent="0.3">
      <c r="B17" s="27" t="s">
        <v>20</v>
      </c>
      <c r="C17" s="28">
        <f t="shared" ref="C17:N17" si="0">SUM(C16:C16)</f>
        <v>65300</v>
      </c>
      <c r="D17" s="28">
        <f t="shared" si="0"/>
        <v>101650</v>
      </c>
      <c r="E17" s="28">
        <f t="shared" si="0"/>
        <v>132100</v>
      </c>
      <c r="F17" s="28">
        <f t="shared" si="0"/>
        <v>445900</v>
      </c>
      <c r="G17" s="28">
        <f t="shared" si="0"/>
        <v>5700</v>
      </c>
      <c r="H17" s="28">
        <f>SUM(H16:H16)</f>
        <v>45450</v>
      </c>
      <c r="I17" s="28">
        <f t="shared" si="0"/>
        <v>35650</v>
      </c>
      <c r="J17" s="28">
        <f t="shared" si="0"/>
        <v>58400</v>
      </c>
      <c r="K17" s="28">
        <f t="shared" si="0"/>
        <v>57050</v>
      </c>
      <c r="L17" s="28">
        <f t="shared" si="0"/>
        <v>115150</v>
      </c>
      <c r="M17" s="28">
        <f t="shared" si="0"/>
        <v>0</v>
      </c>
      <c r="N17" s="28">
        <f t="shared" si="0"/>
        <v>0</v>
      </c>
      <c r="O17" s="20">
        <f>+O16</f>
        <v>1062350</v>
      </c>
    </row>
    <row r="18" spans="2:18" s="32" customFormat="1" x14ac:dyDescent="0.3">
      <c r="B18" s="29"/>
      <c r="C18" s="30">
        <f t="shared" ref="C18:N18" si="1">+C17/C15</f>
        <v>0.43533333333333335</v>
      </c>
      <c r="D18" s="30">
        <f t="shared" si="1"/>
        <v>0.67766666666666664</v>
      </c>
      <c r="E18" s="30">
        <f t="shared" si="1"/>
        <v>0.88066666666666671</v>
      </c>
      <c r="F18" s="30">
        <f t="shared" si="1"/>
        <v>2.9726666666666666</v>
      </c>
      <c r="G18" s="30">
        <f t="shared" si="1"/>
        <v>3.7999999999999999E-2</v>
      </c>
      <c r="H18" s="30">
        <f t="shared" si="1"/>
        <v>0.30299999999999999</v>
      </c>
      <c r="I18" s="30">
        <f t="shared" si="1"/>
        <v>0.23766666666666666</v>
      </c>
      <c r="J18" s="30">
        <f t="shared" si="1"/>
        <v>0.38933333333333331</v>
      </c>
      <c r="K18" s="30">
        <f t="shared" si="1"/>
        <v>0.38033333333333336</v>
      </c>
      <c r="L18" s="30">
        <f t="shared" si="1"/>
        <v>0.76766666666666672</v>
      </c>
      <c r="M18" s="30">
        <f t="shared" si="1"/>
        <v>0</v>
      </c>
      <c r="N18" s="30">
        <f t="shared" si="1"/>
        <v>0</v>
      </c>
      <c r="O18" s="31">
        <f>+O17/O15</f>
        <v>0.59019444444444447</v>
      </c>
      <c r="P18" s="4"/>
      <c r="Q18" s="4"/>
      <c r="R18" s="4"/>
    </row>
    <row r="19" spans="2:18" s="36" customFormat="1" ht="14.25" customHeight="1" x14ac:dyDescent="0.25">
      <c r="B19" s="33" t="s">
        <v>21</v>
      </c>
      <c r="C19" s="34">
        <f>+C13-C17</f>
        <v>1734700</v>
      </c>
      <c r="D19" s="34">
        <f t="shared" ref="D19:N19" si="2">+D13-D17</f>
        <v>-101650</v>
      </c>
      <c r="E19" s="34">
        <f t="shared" si="2"/>
        <v>-132100</v>
      </c>
      <c r="F19" s="34">
        <f t="shared" si="2"/>
        <v>-445900</v>
      </c>
      <c r="G19" s="34">
        <f t="shared" si="2"/>
        <v>-5700</v>
      </c>
      <c r="H19" s="34">
        <f t="shared" si="2"/>
        <v>-45450</v>
      </c>
      <c r="I19" s="34">
        <f t="shared" si="2"/>
        <v>-35650</v>
      </c>
      <c r="J19" s="34">
        <f t="shared" si="2"/>
        <v>-58400</v>
      </c>
      <c r="K19" s="34">
        <f t="shared" si="2"/>
        <v>-57050</v>
      </c>
      <c r="L19" s="34">
        <f t="shared" si="2"/>
        <v>-115150</v>
      </c>
      <c r="M19" s="34">
        <f t="shared" si="2"/>
        <v>0</v>
      </c>
      <c r="N19" s="34">
        <f t="shared" si="2"/>
        <v>0</v>
      </c>
      <c r="O19" s="35">
        <f>+O15-O17</f>
        <v>737650</v>
      </c>
    </row>
    <row r="20" spans="2:18" s="40" customFormat="1" ht="24.75" customHeight="1" x14ac:dyDescent="0.25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</row>
    <row r="21" spans="2:18" x14ac:dyDescent="0.3">
      <c r="B21" s="41" t="s">
        <v>66</v>
      </c>
      <c r="C21" s="42">
        <v>3780000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9"/>
    </row>
    <row r="22" spans="2:18" x14ac:dyDescent="0.3">
      <c r="B22" s="22" t="s">
        <v>67</v>
      </c>
      <c r="C22" s="23">
        <f>+$C$21/12</f>
        <v>315000</v>
      </c>
      <c r="D22" s="23">
        <f t="shared" ref="D22:N22" si="3">+$C$21/12</f>
        <v>315000</v>
      </c>
      <c r="E22" s="23">
        <f t="shared" si="3"/>
        <v>315000</v>
      </c>
      <c r="F22" s="23">
        <f t="shared" si="3"/>
        <v>315000</v>
      </c>
      <c r="G22" s="23">
        <f t="shared" si="3"/>
        <v>315000</v>
      </c>
      <c r="H22" s="23">
        <f t="shared" si="3"/>
        <v>315000</v>
      </c>
      <c r="I22" s="23">
        <f t="shared" si="3"/>
        <v>315000</v>
      </c>
      <c r="J22" s="23">
        <f t="shared" si="3"/>
        <v>315000</v>
      </c>
      <c r="K22" s="23">
        <f t="shared" si="3"/>
        <v>315000</v>
      </c>
      <c r="L22" s="23">
        <f t="shared" si="3"/>
        <v>315000</v>
      </c>
      <c r="M22" s="23">
        <f t="shared" si="3"/>
        <v>315000</v>
      </c>
      <c r="N22" s="23">
        <f t="shared" si="3"/>
        <v>315000</v>
      </c>
      <c r="O22" s="24">
        <f>SUM(C22:N22)</f>
        <v>3780000</v>
      </c>
    </row>
    <row r="23" spans="2:18" ht="33" x14ac:dyDescent="0.3">
      <c r="B23" s="18" t="s">
        <v>68</v>
      </c>
      <c r="C23" s="25">
        <f>315000-C24</f>
        <v>158900</v>
      </c>
      <c r="D23" s="25">
        <f t="shared" ref="D23:L23" si="4">315000-D24</f>
        <v>158900</v>
      </c>
      <c r="E23" s="25">
        <f t="shared" si="4"/>
        <v>158900</v>
      </c>
      <c r="F23" s="25">
        <f t="shared" si="4"/>
        <v>168200</v>
      </c>
      <c r="G23" s="25">
        <f t="shared" si="4"/>
        <v>168200</v>
      </c>
      <c r="H23" s="25">
        <f t="shared" si="4"/>
        <v>168200</v>
      </c>
      <c r="I23" s="25">
        <f t="shared" si="4"/>
        <v>170700</v>
      </c>
      <c r="J23" s="25">
        <f t="shared" si="4"/>
        <v>170700</v>
      </c>
      <c r="K23" s="25">
        <f t="shared" si="4"/>
        <v>138600</v>
      </c>
      <c r="L23" s="25">
        <f t="shared" si="4"/>
        <v>138600</v>
      </c>
      <c r="M23" s="25"/>
      <c r="N23" s="25"/>
      <c r="O23" s="26">
        <f>SUM(C23:N23)</f>
        <v>1599900</v>
      </c>
      <c r="Q23" s="4">
        <f>945000/3</f>
        <v>315000</v>
      </c>
    </row>
    <row r="24" spans="2:18" ht="33" x14ac:dyDescent="0.3">
      <c r="B24" s="18" t="s">
        <v>69</v>
      </c>
      <c r="C24" s="25">
        <v>156100</v>
      </c>
      <c r="D24" s="25">
        <v>156100</v>
      </c>
      <c r="E24" s="25">
        <v>156100</v>
      </c>
      <c r="F24" s="25">
        <v>146800</v>
      </c>
      <c r="G24" s="25">
        <v>146800</v>
      </c>
      <c r="H24" s="25">
        <v>146800</v>
      </c>
      <c r="I24" s="25">
        <v>144300</v>
      </c>
      <c r="J24" s="25">
        <v>144300</v>
      </c>
      <c r="K24" s="25">
        <v>176400</v>
      </c>
      <c r="L24" s="25">
        <v>176400</v>
      </c>
      <c r="M24" s="25"/>
      <c r="N24" s="25"/>
      <c r="O24" s="26">
        <f>SUM(C24:N24)</f>
        <v>1550100</v>
      </c>
    </row>
    <row r="25" spans="2:18" x14ac:dyDescent="0.3">
      <c r="B25" s="18" t="s">
        <v>22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>
        <f>SUM(C25:N25)</f>
        <v>0</v>
      </c>
    </row>
    <row r="26" spans="2:18" x14ac:dyDescent="0.3">
      <c r="B26" s="27" t="s">
        <v>20</v>
      </c>
      <c r="C26" s="44">
        <f t="shared" ref="C26:N26" si="5">SUM(C23:C25)</f>
        <v>315000</v>
      </c>
      <c r="D26" s="44">
        <f t="shared" si="5"/>
        <v>315000</v>
      </c>
      <c r="E26" s="44">
        <f t="shared" si="5"/>
        <v>315000</v>
      </c>
      <c r="F26" s="44">
        <f t="shared" si="5"/>
        <v>315000</v>
      </c>
      <c r="G26" s="44">
        <f t="shared" si="5"/>
        <v>315000</v>
      </c>
      <c r="H26" s="44">
        <f t="shared" si="5"/>
        <v>315000</v>
      </c>
      <c r="I26" s="44">
        <f t="shared" si="5"/>
        <v>315000</v>
      </c>
      <c r="J26" s="44">
        <f t="shared" si="5"/>
        <v>315000</v>
      </c>
      <c r="K26" s="44">
        <f t="shared" si="5"/>
        <v>315000</v>
      </c>
      <c r="L26" s="44">
        <f t="shared" si="5"/>
        <v>315000</v>
      </c>
      <c r="M26" s="44">
        <f t="shared" si="5"/>
        <v>0</v>
      </c>
      <c r="N26" s="44">
        <f t="shared" si="5"/>
        <v>0</v>
      </c>
      <c r="O26" s="35">
        <f>SUM(C26:N26)</f>
        <v>3150000</v>
      </c>
    </row>
    <row r="27" spans="2:18" s="32" customFormat="1" x14ac:dyDescent="0.3">
      <c r="B27" s="45"/>
      <c r="C27" s="30">
        <f t="shared" ref="C27:O27" si="6">+C26/C22</f>
        <v>1</v>
      </c>
      <c r="D27" s="30">
        <f t="shared" si="6"/>
        <v>1</v>
      </c>
      <c r="E27" s="30">
        <f t="shared" si="6"/>
        <v>1</v>
      </c>
      <c r="F27" s="30">
        <f t="shared" si="6"/>
        <v>1</v>
      </c>
      <c r="G27" s="30">
        <f t="shared" si="6"/>
        <v>1</v>
      </c>
      <c r="H27" s="30">
        <f t="shared" si="6"/>
        <v>1</v>
      </c>
      <c r="I27" s="30">
        <f t="shared" si="6"/>
        <v>1</v>
      </c>
      <c r="J27" s="30">
        <f t="shared" si="6"/>
        <v>1</v>
      </c>
      <c r="K27" s="30">
        <f t="shared" si="6"/>
        <v>1</v>
      </c>
      <c r="L27" s="30">
        <f t="shared" si="6"/>
        <v>1</v>
      </c>
      <c r="M27" s="30">
        <f t="shared" si="6"/>
        <v>0</v>
      </c>
      <c r="N27" s="30">
        <f t="shared" si="6"/>
        <v>0</v>
      </c>
      <c r="O27" s="31">
        <f t="shared" si="6"/>
        <v>0.83333333333333337</v>
      </c>
    </row>
    <row r="28" spans="2:18" s="36" customFormat="1" ht="14.25" customHeight="1" x14ac:dyDescent="0.25">
      <c r="B28" s="33" t="s">
        <v>21</v>
      </c>
      <c r="C28" s="34">
        <f>+C22-C26</f>
        <v>0</v>
      </c>
      <c r="D28" s="34">
        <f t="shared" ref="D28:N28" si="7">+D22-D26</f>
        <v>0</v>
      </c>
      <c r="E28" s="34">
        <f t="shared" si="7"/>
        <v>0</v>
      </c>
      <c r="F28" s="34">
        <f t="shared" si="7"/>
        <v>0</v>
      </c>
      <c r="G28" s="34">
        <f t="shared" si="7"/>
        <v>0</v>
      </c>
      <c r="H28" s="34">
        <f t="shared" si="7"/>
        <v>0</v>
      </c>
      <c r="I28" s="34">
        <f t="shared" si="7"/>
        <v>0</v>
      </c>
      <c r="J28" s="34">
        <f t="shared" si="7"/>
        <v>0</v>
      </c>
      <c r="K28" s="34">
        <f t="shared" si="7"/>
        <v>0</v>
      </c>
      <c r="L28" s="34">
        <f t="shared" si="7"/>
        <v>0</v>
      </c>
      <c r="M28" s="34">
        <f t="shared" si="7"/>
        <v>315000</v>
      </c>
      <c r="N28" s="34">
        <f t="shared" si="7"/>
        <v>315000</v>
      </c>
      <c r="O28" s="35">
        <f>+O22-O26</f>
        <v>630000</v>
      </c>
      <c r="Q28" s="46"/>
    </row>
    <row r="29" spans="2:18" s="32" customFormat="1" x14ac:dyDescent="0.3">
      <c r="B29" s="45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8"/>
    </row>
    <row r="30" spans="2:18" s="32" customFormat="1" x14ac:dyDescent="0.3">
      <c r="B30" s="49" t="s">
        <v>23</v>
      </c>
      <c r="C30" s="50">
        <f>+C22+C15</f>
        <v>465000</v>
      </c>
      <c r="D30" s="50">
        <f t="shared" ref="D30:N30" si="8">+D22+D15</f>
        <v>465000</v>
      </c>
      <c r="E30" s="50">
        <f t="shared" si="8"/>
        <v>465000</v>
      </c>
      <c r="F30" s="50">
        <f t="shared" si="8"/>
        <v>465000</v>
      </c>
      <c r="G30" s="50">
        <f t="shared" si="8"/>
        <v>465000</v>
      </c>
      <c r="H30" s="50">
        <f t="shared" si="8"/>
        <v>465000</v>
      </c>
      <c r="I30" s="50">
        <f t="shared" si="8"/>
        <v>465000</v>
      </c>
      <c r="J30" s="50">
        <f t="shared" si="8"/>
        <v>465000</v>
      </c>
      <c r="K30" s="50">
        <f t="shared" si="8"/>
        <v>465000</v>
      </c>
      <c r="L30" s="50">
        <f t="shared" si="8"/>
        <v>465000</v>
      </c>
      <c r="M30" s="50">
        <f t="shared" si="8"/>
        <v>465000</v>
      </c>
      <c r="N30" s="50">
        <f t="shared" si="8"/>
        <v>465000</v>
      </c>
      <c r="O30" s="51">
        <f>+O22+O15</f>
        <v>5580000</v>
      </c>
    </row>
    <row r="31" spans="2:18" s="32" customFormat="1" x14ac:dyDescent="0.3">
      <c r="B31" s="49" t="s">
        <v>24</v>
      </c>
      <c r="C31" s="38">
        <f t="shared" ref="C31:K31" si="9">+C26+C17</f>
        <v>380300</v>
      </c>
      <c r="D31" s="38">
        <f t="shared" si="9"/>
        <v>416650</v>
      </c>
      <c r="E31" s="38">
        <f t="shared" si="9"/>
        <v>447100</v>
      </c>
      <c r="F31" s="38">
        <f t="shared" si="9"/>
        <v>760900</v>
      </c>
      <c r="G31" s="38">
        <f t="shared" si="9"/>
        <v>320700</v>
      </c>
      <c r="H31" s="38">
        <f>+H26+H17</f>
        <v>360450</v>
      </c>
      <c r="I31" s="38">
        <f t="shared" si="9"/>
        <v>350650</v>
      </c>
      <c r="J31" s="38">
        <f t="shared" si="9"/>
        <v>373400</v>
      </c>
      <c r="K31" s="38">
        <f t="shared" si="9"/>
        <v>372050</v>
      </c>
      <c r="L31" s="38">
        <f>+L26+L17</f>
        <v>430150</v>
      </c>
      <c r="M31" s="38">
        <f>+M26+M17</f>
        <v>0</v>
      </c>
      <c r="N31" s="38">
        <f>+N26+N17</f>
        <v>0</v>
      </c>
      <c r="O31" s="84">
        <f>+O26+O17</f>
        <v>4212350</v>
      </c>
    </row>
    <row r="32" spans="2:18" s="32" customFormat="1" x14ac:dyDescent="0.3">
      <c r="B32" s="49" t="s">
        <v>21</v>
      </c>
      <c r="C32" s="38">
        <f>+C30-C31</f>
        <v>84700</v>
      </c>
      <c r="D32" s="38">
        <f t="shared" ref="D32:N32" si="10">+D30-D31</f>
        <v>48350</v>
      </c>
      <c r="E32" s="38">
        <f t="shared" si="10"/>
        <v>17900</v>
      </c>
      <c r="F32" s="38">
        <f t="shared" si="10"/>
        <v>-295900</v>
      </c>
      <c r="G32" s="38">
        <f t="shared" si="10"/>
        <v>144300</v>
      </c>
      <c r="H32" s="38">
        <f t="shared" si="10"/>
        <v>104550</v>
      </c>
      <c r="I32" s="38">
        <f t="shared" si="10"/>
        <v>114350</v>
      </c>
      <c r="J32" s="38">
        <f t="shared" si="10"/>
        <v>91600</v>
      </c>
      <c r="K32" s="38">
        <f t="shared" si="10"/>
        <v>92950</v>
      </c>
      <c r="L32" s="38">
        <f t="shared" si="10"/>
        <v>34850</v>
      </c>
      <c r="M32" s="38">
        <f t="shared" si="10"/>
        <v>465000</v>
      </c>
      <c r="N32" s="38">
        <f t="shared" si="10"/>
        <v>465000</v>
      </c>
      <c r="O32" s="51">
        <f>+O19+O28</f>
        <v>1367650</v>
      </c>
    </row>
    <row r="33" spans="2:15" s="32" customFormat="1" x14ac:dyDescent="0.3">
      <c r="B33" s="45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/>
    </row>
    <row r="34" spans="2:15" s="32" customFormat="1" x14ac:dyDescent="0.3">
      <c r="B34" s="45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8"/>
    </row>
    <row r="35" spans="2:15" s="32" customFormat="1" x14ac:dyDescent="0.3">
      <c r="B35" s="45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8"/>
    </row>
    <row r="36" spans="2:15" s="32" customFormat="1" x14ac:dyDescent="0.3">
      <c r="B36" s="45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/>
    </row>
    <row r="37" spans="2:15" s="32" customFormat="1" x14ac:dyDescent="0.3">
      <c r="B37" s="45"/>
      <c r="C37" s="92" t="s">
        <v>25</v>
      </c>
      <c r="D37" s="92"/>
      <c r="E37" s="2"/>
      <c r="F37" s="2"/>
      <c r="G37" s="52" t="s">
        <v>25</v>
      </c>
      <c r="H37" s="52"/>
      <c r="I37" s="2"/>
      <c r="J37" s="92" t="s">
        <v>26</v>
      </c>
      <c r="K37" s="92"/>
      <c r="L37" s="2"/>
      <c r="M37" s="92" t="s">
        <v>26</v>
      </c>
      <c r="N37" s="92"/>
      <c r="O37" s="48"/>
    </row>
    <row r="38" spans="2:15" s="32" customFormat="1" x14ac:dyDescent="0.3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/>
    </row>
    <row r="39" spans="2:15" s="32" customFormat="1" x14ac:dyDescent="0.3">
      <c r="B39" s="45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8"/>
    </row>
    <row r="40" spans="2:15" s="32" customFormat="1" x14ac:dyDescent="0.3">
      <c r="B40" s="45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8"/>
    </row>
    <row r="41" spans="2:15" s="32" customFormat="1" x14ac:dyDescent="0.3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/>
    </row>
    <row r="42" spans="2:15" x14ac:dyDescent="0.3">
      <c r="B42" s="53"/>
      <c r="C42" s="54"/>
      <c r="D42" s="54"/>
      <c r="E42" s="38"/>
      <c r="F42" s="54"/>
      <c r="G42" s="54"/>
      <c r="H42" s="54"/>
      <c r="I42" s="38"/>
      <c r="J42" s="54"/>
      <c r="K42" s="54"/>
      <c r="L42" s="38"/>
      <c r="M42" s="54"/>
      <c r="N42" s="54"/>
      <c r="O42" s="55"/>
    </row>
    <row r="43" spans="2:15" x14ac:dyDescent="0.3">
      <c r="B43" s="53"/>
      <c r="C43" s="93" t="s">
        <v>27</v>
      </c>
      <c r="D43" s="93"/>
      <c r="G43" s="12" t="s">
        <v>27</v>
      </c>
      <c r="J43" s="93" t="s">
        <v>27</v>
      </c>
      <c r="K43" s="93"/>
      <c r="M43" s="93" t="s">
        <v>27</v>
      </c>
      <c r="N43" s="93"/>
      <c r="O43" s="9"/>
    </row>
    <row r="44" spans="2:15" x14ac:dyDescent="0.3">
      <c r="B44" s="8"/>
      <c r="C44" s="94" t="s">
        <v>28</v>
      </c>
      <c r="D44" s="94"/>
      <c r="G44" s="2" t="s">
        <v>29</v>
      </c>
      <c r="J44" s="94" t="s">
        <v>30</v>
      </c>
      <c r="K44" s="94"/>
      <c r="M44" s="94" t="s">
        <v>31</v>
      </c>
      <c r="N44" s="94"/>
      <c r="O44" s="9"/>
    </row>
    <row r="45" spans="2:15" x14ac:dyDescent="0.3">
      <c r="B45" s="56"/>
      <c r="C45" s="95" t="s">
        <v>32</v>
      </c>
      <c r="D45" s="95"/>
      <c r="E45" s="57"/>
      <c r="F45" s="57"/>
      <c r="G45" s="57" t="s">
        <v>33</v>
      </c>
      <c r="H45" s="57"/>
      <c r="I45" s="57"/>
      <c r="J45" s="95" t="s">
        <v>34</v>
      </c>
      <c r="K45" s="95"/>
      <c r="L45" s="57"/>
      <c r="M45" s="58" t="s">
        <v>35</v>
      </c>
      <c r="N45" s="58"/>
      <c r="O45" s="59"/>
    </row>
    <row r="47" spans="2:15" ht="30" customHeight="1" x14ac:dyDescent="0.3"/>
  </sheetData>
  <mergeCells count="17">
    <mergeCell ref="C44:D44"/>
    <mergeCell ref="J44:K44"/>
    <mergeCell ref="M44:N44"/>
    <mergeCell ref="C45:D45"/>
    <mergeCell ref="J45:K45"/>
    <mergeCell ref="C37:D37"/>
    <mergeCell ref="J37:K37"/>
    <mergeCell ref="M37:N37"/>
    <mergeCell ref="C43:D43"/>
    <mergeCell ref="J43:K43"/>
    <mergeCell ref="M43:N43"/>
    <mergeCell ref="B11:O11"/>
    <mergeCell ref="B6:O6"/>
    <mergeCell ref="B7:O7"/>
    <mergeCell ref="B8:O8"/>
    <mergeCell ref="B9:O9"/>
    <mergeCell ref="B10:O10"/>
  </mergeCells>
  <conditionalFormatting sqref="C28:N28">
    <cfRule type="cellIs" dxfId="11" priority="9" stopIfTrue="1" operator="lessThan">
      <formula>0</formula>
    </cfRule>
  </conditionalFormatting>
  <conditionalFormatting sqref="C42:N42">
    <cfRule type="cellIs" dxfId="10" priority="12" stopIfTrue="1" operator="lessThan">
      <formula>0</formula>
    </cfRule>
  </conditionalFormatting>
  <conditionalFormatting sqref="C26:N26">
    <cfRule type="cellIs" dxfId="9" priority="11" stopIfTrue="1" operator="lessThan">
      <formula>0</formula>
    </cfRule>
  </conditionalFormatting>
  <conditionalFormatting sqref="F28:G28">
    <cfRule type="cellIs" dxfId="8" priority="10" stopIfTrue="1" operator="lessThan">
      <formula>0</formula>
    </cfRule>
  </conditionalFormatting>
  <conditionalFormatting sqref="I28:N28">
    <cfRule type="cellIs" dxfId="7" priority="8" stopIfTrue="1" operator="lessThan">
      <formula>0</formula>
    </cfRule>
  </conditionalFormatting>
  <conditionalFormatting sqref="H28:N28">
    <cfRule type="cellIs" dxfId="6" priority="7" stopIfTrue="1" operator="lessThan">
      <formula>0</formula>
    </cfRule>
  </conditionalFormatting>
  <conditionalFormatting sqref="C31:N31">
    <cfRule type="cellIs" dxfId="5" priority="6" stopIfTrue="1" operator="lessThan">
      <formula>0</formula>
    </cfRule>
  </conditionalFormatting>
  <conditionalFormatting sqref="F19:G19">
    <cfRule type="cellIs" dxfId="4" priority="5" stopIfTrue="1" operator="lessThan">
      <formula>0</formula>
    </cfRule>
  </conditionalFormatting>
  <conditionalFormatting sqref="C19:N19">
    <cfRule type="cellIs" dxfId="3" priority="4" stopIfTrue="1" operator="lessThan">
      <formula>0</formula>
    </cfRule>
  </conditionalFormatting>
  <conditionalFormatting sqref="I19:N19">
    <cfRule type="cellIs" dxfId="2" priority="3" stopIfTrue="1" operator="lessThan">
      <formula>0</formula>
    </cfRule>
  </conditionalFormatting>
  <conditionalFormatting sqref="H19:N19">
    <cfRule type="cellIs" dxfId="1" priority="2" stopIfTrue="1" operator="lessThan">
      <formula>0</formula>
    </cfRule>
  </conditionalFormatting>
  <conditionalFormatting sqref="C32:N32">
    <cfRule type="cellIs" dxfId="0" priority="1" stopIfTrue="1" operator="lessThan">
      <formula>0</formula>
    </cfRule>
  </conditionalFormatting>
  <printOptions horizontalCentered="1" verticalCentered="1"/>
  <pageMargins left="0.51181102362204722" right="0.51181102362204722" top="0.39370078740157483" bottom="0.3937007874015748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28515625" defaultRowHeight="20.25" x14ac:dyDescent="0.2"/>
  <cols>
    <col min="1" max="1" width="4.42578125" style="60" customWidth="1"/>
    <col min="2" max="2" width="18" style="60" customWidth="1"/>
    <col min="3" max="3" width="60" style="60" customWidth="1"/>
    <col min="4" max="4" width="17.5703125" style="60" hidden="1" customWidth="1"/>
    <col min="5" max="5" width="20.5703125" style="60" hidden="1" customWidth="1"/>
    <col min="6" max="6" width="28.28515625" style="61" bestFit="1" customWidth="1"/>
    <col min="7" max="18" width="7.42578125" style="60" customWidth="1"/>
    <col min="19" max="19" width="8.140625" style="60" customWidth="1"/>
    <col min="20" max="20" width="7" style="60" customWidth="1"/>
    <col min="21" max="21" width="4" style="60" customWidth="1"/>
    <col min="22" max="22" width="8.140625" style="60" customWidth="1"/>
    <col min="23" max="23" width="5.5703125" style="60" customWidth="1"/>
    <col min="24" max="24" width="4" style="60" customWidth="1"/>
    <col min="25" max="25" width="49.5703125" style="60" customWidth="1"/>
    <col min="26" max="16384" width="14.28515625" style="60"/>
  </cols>
  <sheetData>
    <row r="1" spans="2:25" ht="85.5" customHeight="1" x14ac:dyDescent="0.2"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</row>
    <row r="2" spans="2:25" ht="34.5" customHeight="1" x14ac:dyDescent="0.2">
      <c r="B2" s="111" t="s">
        <v>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2:25" ht="34.5" customHeight="1" x14ac:dyDescent="0.2">
      <c r="B3" s="111" t="s">
        <v>36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</row>
    <row r="4" spans="2:25" ht="34.5" customHeight="1" x14ac:dyDescent="0.2">
      <c r="B4" s="110" t="s">
        <v>37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</row>
    <row r="5" spans="2:25" ht="34.5" customHeight="1" x14ac:dyDescent="0.2">
      <c r="B5" s="112" t="s">
        <v>38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</row>
    <row r="6" spans="2:25" ht="34.5" customHeight="1" x14ac:dyDescent="0.2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2:25" ht="34.5" customHeight="1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2:25" ht="21" thickBot="1" x14ac:dyDescent="0.25"/>
    <row r="9" spans="2:25" ht="21" thickBot="1" x14ac:dyDescent="0.25">
      <c r="G9" s="62" t="s">
        <v>39</v>
      </c>
      <c r="H9" s="63" t="s">
        <v>40</v>
      </c>
      <c r="I9" s="64" t="s">
        <v>41</v>
      </c>
      <c r="J9" s="62" t="s">
        <v>42</v>
      </c>
      <c r="K9" s="63" t="s">
        <v>43</v>
      </c>
      <c r="L9" s="64" t="s">
        <v>44</v>
      </c>
      <c r="M9" s="62" t="s">
        <v>45</v>
      </c>
      <c r="N9" s="63" t="s">
        <v>46</v>
      </c>
      <c r="O9" s="64" t="s">
        <v>47</v>
      </c>
      <c r="P9" s="62" t="s">
        <v>48</v>
      </c>
      <c r="Q9" s="63" t="s">
        <v>49</v>
      </c>
      <c r="R9" s="64" t="s">
        <v>50</v>
      </c>
      <c r="S9" s="96" t="s">
        <v>51</v>
      </c>
      <c r="T9" s="97"/>
      <c r="U9" s="98"/>
      <c r="V9" s="96" t="s">
        <v>52</v>
      </c>
      <c r="W9" s="97"/>
      <c r="X9" s="98"/>
    </row>
    <row r="10" spans="2:25" ht="69.75" customHeight="1" x14ac:dyDescent="0.2">
      <c r="B10" s="79" t="s">
        <v>53</v>
      </c>
      <c r="C10" s="80" t="s">
        <v>54</v>
      </c>
      <c r="D10" s="81" t="s">
        <v>55</v>
      </c>
      <c r="E10" s="81" t="s">
        <v>56</v>
      </c>
      <c r="F10" s="82" t="s">
        <v>63</v>
      </c>
      <c r="G10" s="103" t="s">
        <v>57</v>
      </c>
      <c r="H10" s="103"/>
      <c r="I10" s="103"/>
      <c r="J10" s="103" t="s">
        <v>58</v>
      </c>
      <c r="K10" s="103"/>
      <c r="L10" s="103"/>
      <c r="M10" s="103" t="s">
        <v>59</v>
      </c>
      <c r="N10" s="103"/>
      <c r="O10" s="103"/>
      <c r="P10" s="103" t="s">
        <v>60</v>
      </c>
      <c r="Q10" s="103"/>
      <c r="R10" s="103"/>
      <c r="S10" s="83" t="s">
        <v>51</v>
      </c>
      <c r="T10" s="83"/>
      <c r="U10" s="83"/>
      <c r="V10" s="104" t="s">
        <v>61</v>
      </c>
      <c r="W10" s="105"/>
      <c r="X10" s="106"/>
    </row>
    <row r="11" spans="2:25" s="66" customFormat="1" ht="25.5" x14ac:dyDescent="0.2">
      <c r="B11" s="71" t="str">
        <f>+'[1]SIN DEFICIT'!$B$21</f>
        <v>2.2.3.1.01</v>
      </c>
      <c r="C11" s="72" t="str">
        <f>+'[1]SIN DEFICIT'!$C$21</f>
        <v>Viáticos Dentro del País</v>
      </c>
      <c r="D11" s="73">
        <v>1800000</v>
      </c>
      <c r="E11" s="73">
        <v>0</v>
      </c>
      <c r="F11" s="74">
        <f>+'[1]SIN DEFICIT'!$P$21</f>
        <v>1800000</v>
      </c>
      <c r="G11" s="107"/>
      <c r="H11" s="108"/>
      <c r="I11" s="109"/>
      <c r="J11" s="107"/>
      <c r="K11" s="108"/>
      <c r="L11" s="109"/>
      <c r="M11" s="107"/>
      <c r="N11" s="108"/>
      <c r="O11" s="109"/>
      <c r="P11" s="107"/>
      <c r="Q11" s="108"/>
      <c r="R11" s="109"/>
      <c r="S11" s="99"/>
      <c r="T11" s="99"/>
      <c r="U11" s="99"/>
      <c r="V11" s="100">
        <f t="shared" ref="V11:V15" si="0">+S11/F11</f>
        <v>0</v>
      </c>
      <c r="W11" s="101"/>
      <c r="X11" s="102"/>
      <c r="Y11" s="66">
        <f>+F11/12</f>
        <v>150000</v>
      </c>
    </row>
    <row r="12" spans="2:25" s="66" customFormat="1" ht="51" x14ac:dyDescent="0.2">
      <c r="B12" s="71" t="s">
        <v>62</v>
      </c>
      <c r="C12" s="72" t="str">
        <f>+'[1]SIN DEFICIT'!$C$22</f>
        <v>Alquileres de  equipos de transporte tracción</v>
      </c>
      <c r="D12" s="73">
        <v>1800000</v>
      </c>
      <c r="E12" s="73">
        <v>0</v>
      </c>
      <c r="F12" s="74">
        <f>+'[1]SIN DEFICIT'!$P$22</f>
        <v>200000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100">
        <f t="shared" si="0"/>
        <v>0</v>
      </c>
      <c r="W12" s="101"/>
      <c r="X12" s="102"/>
    </row>
    <row r="13" spans="2:25" s="66" customFormat="1" ht="25.5" x14ac:dyDescent="0.2">
      <c r="B13" s="71" t="str">
        <f>+'[1]SIN DEFICIT'!$B$31</f>
        <v>2.3.7.1.01</v>
      </c>
      <c r="C13" s="72" t="str">
        <f>+'[1]SIN DEFICIT'!$C$31</f>
        <v>Gasolina</v>
      </c>
      <c r="D13" s="73">
        <v>0</v>
      </c>
      <c r="E13" s="73">
        <v>280000</v>
      </c>
      <c r="F13" s="74">
        <f>+'[1]SIN DEFICIT'!$P$31</f>
        <v>3780000</v>
      </c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100">
        <f t="shared" si="0"/>
        <v>0</v>
      </c>
      <c r="W13" s="101"/>
      <c r="X13" s="102"/>
      <c r="Y13" s="67"/>
    </row>
    <row r="14" spans="2:25" s="66" customFormat="1" ht="26.25" thickBot="1" x14ac:dyDescent="0.25">
      <c r="B14" s="75" t="str">
        <f>+'[1]SIN DEFICIT'!$B$34</f>
        <v>2.3.9.9.01</v>
      </c>
      <c r="C14" s="76" t="str">
        <f>+'[1]SIN DEFICIT'!$C$34</f>
        <v>Productos y utiles varios</v>
      </c>
      <c r="D14" s="77">
        <v>2493464</v>
      </c>
      <c r="E14" s="77">
        <v>-1707502.32</v>
      </c>
      <c r="F14" s="78">
        <f>+'[1]SIN DEFICIT'!$P$34</f>
        <v>420000</v>
      </c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116"/>
      <c r="T14" s="116"/>
      <c r="U14" s="116"/>
      <c r="V14" s="117">
        <f t="shared" si="0"/>
        <v>0</v>
      </c>
      <c r="W14" s="118"/>
      <c r="X14" s="119"/>
      <c r="Y14" s="67"/>
    </row>
    <row r="15" spans="2:25" s="65" customFormat="1" ht="24" thickBot="1" x14ac:dyDescent="0.25">
      <c r="B15" s="68"/>
      <c r="C15" s="68"/>
      <c r="D15" s="68"/>
      <c r="E15" s="68"/>
      <c r="F15" s="69">
        <f>SUM(F11:F14)</f>
        <v>6200000</v>
      </c>
      <c r="G15" s="120">
        <f>SUM(G11:G14)</f>
        <v>0</v>
      </c>
      <c r="H15" s="120"/>
      <c r="I15" s="120"/>
      <c r="J15" s="120">
        <f t="shared" ref="J15" si="1">SUM(J11:J14)</f>
        <v>0</v>
      </c>
      <c r="K15" s="120"/>
      <c r="L15" s="120"/>
      <c r="M15" s="120">
        <f t="shared" ref="M15" si="2">SUM(M11:M14)</f>
        <v>0</v>
      </c>
      <c r="N15" s="120"/>
      <c r="O15" s="120"/>
      <c r="P15" s="120">
        <f t="shared" ref="P15" si="3">SUM(P11:P14)</f>
        <v>0</v>
      </c>
      <c r="Q15" s="120"/>
      <c r="R15" s="120"/>
      <c r="S15" s="120">
        <f>SUM(S11:S14)</f>
        <v>0</v>
      </c>
      <c r="T15" s="120"/>
      <c r="U15" s="120"/>
      <c r="V15" s="113">
        <f t="shared" si="0"/>
        <v>0</v>
      </c>
      <c r="W15" s="114"/>
      <c r="X15" s="115"/>
    </row>
  </sheetData>
  <mergeCells count="42"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B1:X1"/>
    <mergeCell ref="B2:X2"/>
    <mergeCell ref="B3:X3"/>
    <mergeCell ref="B4:X4"/>
    <mergeCell ref="B5:X5"/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Consumos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2022-11-08T16:36:12Z</cp:lastPrinted>
  <dcterms:created xsi:type="dcterms:W3CDTF">2022-02-07T17:19:53Z</dcterms:created>
  <dcterms:modified xsi:type="dcterms:W3CDTF">2022-11-08T16:36:19Z</dcterms:modified>
</cp:coreProperties>
</file>