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IGEI\Luis\"/>
    </mc:Choice>
  </mc:AlternateContent>
  <bookViews>
    <workbookView xWindow="0" yWindow="0" windowWidth="17256" windowHeight="5664"/>
  </bookViews>
  <sheets>
    <sheet name="Matriz POA" sheetId="1" r:id="rId1"/>
    <sheet name="presup POA" sheetId="3" r:id="rId2"/>
    <sheet name="Alineacion" sheetId="5" r:id="rId3"/>
  </sheets>
  <externalReferences>
    <externalReference r:id="rId4"/>
  </externalReferences>
  <definedNames>
    <definedName name="_xlnm.Print_Area" localSheetId="2">Alineacion!$A$1:$AF$38</definedName>
    <definedName name="_xlnm.Print_Area" localSheetId="0">'Matriz POA'!$A$1:$AC$59</definedName>
    <definedName name="_xlnm.Print_Titles" localSheetId="1">'presup POA'!$1:$9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F7" i="3"/>
  <c r="D10" i="3"/>
  <c r="E10" i="3"/>
  <c r="N42" i="1" l="1"/>
  <c r="N41" i="1"/>
  <c r="N40" i="1"/>
  <c r="N39" i="1"/>
  <c r="N38" i="1"/>
  <c r="N37" i="1"/>
  <c r="N36" i="1"/>
  <c r="N35" i="1"/>
  <c r="N33" i="1"/>
  <c r="N43" i="1" l="1"/>
  <c r="AD34" i="5"/>
  <c r="AC34" i="5"/>
  <c r="AB34" i="5"/>
  <c r="S34" i="5"/>
  <c r="O34" i="5"/>
  <c r="K34" i="5"/>
  <c r="X34" i="5" s="1"/>
  <c r="E34" i="5" s="1"/>
  <c r="G34" i="5" s="1"/>
  <c r="X33" i="5"/>
  <c r="X32" i="5" s="1"/>
  <c r="S33" i="5"/>
  <c r="P33" i="5"/>
  <c r="K33" i="5"/>
  <c r="AD32" i="5"/>
  <c r="AA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F32" i="5"/>
  <c r="AD31" i="5"/>
  <c r="AC31" i="5"/>
  <c r="AB31" i="5"/>
  <c r="W31" i="5"/>
  <c r="S31" i="5"/>
  <c r="O31" i="5"/>
  <c r="X31" i="5" s="1"/>
  <c r="E31" i="5" s="1"/>
  <c r="G31" i="5" s="1"/>
  <c r="K31" i="5"/>
  <c r="AD30" i="5"/>
  <c r="AC30" i="5"/>
  <c r="AB30" i="5"/>
  <c r="U30" i="5"/>
  <c r="W30" i="5" s="1"/>
  <c r="S30" i="5"/>
  <c r="O30" i="5"/>
  <c r="K30" i="5"/>
  <c r="AD29" i="5"/>
  <c r="AC29" i="5"/>
  <c r="AB29" i="5"/>
  <c r="X29" i="5"/>
  <c r="E29" i="5" s="1"/>
  <c r="G29" i="5" s="1"/>
  <c r="W29" i="5"/>
  <c r="S29" i="5"/>
  <c r="O29" i="5"/>
  <c r="K29" i="5"/>
  <c r="AD28" i="5"/>
  <c r="AC28" i="5"/>
  <c r="AB28" i="5"/>
  <c r="W28" i="5"/>
  <c r="S28" i="5"/>
  <c r="O28" i="5"/>
  <c r="K28" i="5"/>
  <c r="X28" i="5" s="1"/>
  <c r="F28" i="5" s="1"/>
  <c r="G28" i="5" s="1"/>
  <c r="AD27" i="5"/>
  <c r="AC27" i="5"/>
  <c r="AB27" i="5"/>
  <c r="W27" i="5"/>
  <c r="S27" i="5"/>
  <c r="X27" i="5" s="1"/>
  <c r="E27" i="5" s="1"/>
  <c r="G27" i="5" s="1"/>
  <c r="O27" i="5"/>
  <c r="K27" i="5"/>
  <c r="W26" i="5"/>
  <c r="S26" i="5"/>
  <c r="X26" i="5" s="1"/>
  <c r="E26" i="5" s="1"/>
  <c r="G26" i="5" s="1"/>
  <c r="AE26" i="5" s="1"/>
  <c r="O26" i="5"/>
  <c r="K26" i="5"/>
  <c r="W25" i="5"/>
  <c r="S25" i="5"/>
  <c r="X25" i="5" s="1"/>
  <c r="E25" i="5" s="1"/>
  <c r="G25" i="5" s="1"/>
  <c r="AE25" i="5" s="1"/>
  <c r="O25" i="5"/>
  <c r="K25" i="5"/>
  <c r="AD24" i="5"/>
  <c r="AC24" i="5"/>
  <c r="AB24" i="5"/>
  <c r="W24" i="5"/>
  <c r="S24" i="5"/>
  <c r="O24" i="5"/>
  <c r="X24" i="5" s="1"/>
  <c r="F24" i="5" s="1"/>
  <c r="G24" i="5" s="1"/>
  <c r="AE24" i="5" s="1"/>
  <c r="K24" i="5"/>
  <c r="AD23" i="5"/>
  <c r="AC23" i="5"/>
  <c r="AB23" i="5"/>
  <c r="W23" i="5"/>
  <c r="S23" i="5"/>
  <c r="O23" i="5"/>
  <c r="K23" i="5"/>
  <c r="X23" i="5" s="1"/>
  <c r="E23" i="5" s="1"/>
  <c r="G23" i="5" s="1"/>
  <c r="AE23" i="5" s="1"/>
  <c r="AD22" i="5"/>
  <c r="AC22" i="5"/>
  <c r="AB22" i="5"/>
  <c r="X22" i="5"/>
  <c r="F22" i="5" s="1"/>
  <c r="G22" i="5" s="1"/>
  <c r="W22" i="5"/>
  <c r="S22" i="5"/>
  <c r="O22" i="5"/>
  <c r="K22" i="5"/>
  <c r="AD21" i="5"/>
  <c r="AC21" i="5"/>
  <c r="AB21" i="5"/>
  <c r="W21" i="5"/>
  <c r="S21" i="5"/>
  <c r="O21" i="5"/>
  <c r="K21" i="5"/>
  <c r="X21" i="5" s="1"/>
  <c r="E21" i="5" s="1"/>
  <c r="G21" i="5" s="1"/>
  <c r="AD20" i="5"/>
  <c r="AC20" i="5"/>
  <c r="AB20" i="5"/>
  <c r="W20" i="5"/>
  <c r="S20" i="5"/>
  <c r="O20" i="5"/>
  <c r="K20" i="5"/>
  <c r="X20" i="5" s="1"/>
  <c r="F20" i="5" s="1"/>
  <c r="G20" i="5" s="1"/>
  <c r="AD19" i="5"/>
  <c r="AC19" i="5"/>
  <c r="AB19" i="5"/>
  <c r="X19" i="5"/>
  <c r="F19" i="5" s="1"/>
  <c r="G19" i="5" s="1"/>
  <c r="W19" i="5"/>
  <c r="S19" i="5"/>
  <c r="O19" i="5"/>
  <c r="K19" i="5"/>
  <c r="AD18" i="5"/>
  <c r="AC18" i="5"/>
  <c r="AB18" i="5"/>
  <c r="W18" i="5"/>
  <c r="S18" i="5"/>
  <c r="O18" i="5"/>
  <c r="K18" i="5"/>
  <c r="X18" i="5" s="1"/>
  <c r="E18" i="5" s="1"/>
  <c r="G18" i="5" s="1"/>
  <c r="AD17" i="5"/>
  <c r="AC17" i="5"/>
  <c r="AB17" i="5"/>
  <c r="W17" i="5"/>
  <c r="W16" i="5" s="1"/>
  <c r="S17" i="5"/>
  <c r="X17" i="5" s="1"/>
  <c r="O17" i="5"/>
  <c r="O16" i="5" s="1"/>
  <c r="K17" i="5"/>
  <c r="AA16" i="5"/>
  <c r="V16" i="5"/>
  <c r="U16" i="5"/>
  <c r="T16" i="5"/>
  <c r="R16" i="5"/>
  <c r="Q16" i="5"/>
  <c r="P16" i="5"/>
  <c r="N16" i="5"/>
  <c r="M16" i="5"/>
  <c r="L16" i="5"/>
  <c r="J16" i="5"/>
  <c r="I16" i="5"/>
  <c r="H16" i="5"/>
  <c r="AD15" i="5"/>
  <c r="AC15" i="5"/>
  <c r="AB15" i="5"/>
  <c r="W15" i="5"/>
  <c r="S15" i="5"/>
  <c r="O15" i="5"/>
  <c r="X15" i="5" s="1"/>
  <c r="E15" i="5" s="1"/>
  <c r="G15" i="5" s="1"/>
  <c r="K15" i="5"/>
  <c r="W14" i="5"/>
  <c r="S14" i="5"/>
  <c r="O14" i="5"/>
  <c r="X14" i="5" s="1"/>
  <c r="E14" i="5" s="1"/>
  <c r="G14" i="5" s="1"/>
  <c r="AE14" i="5" s="1"/>
  <c r="K14" i="5"/>
  <c r="AD13" i="5"/>
  <c r="AC13" i="5"/>
  <c r="AB13" i="5"/>
  <c r="W13" i="5"/>
  <c r="S13" i="5"/>
  <c r="O13" i="5"/>
  <c r="K13" i="5"/>
  <c r="X13" i="5" s="1"/>
  <c r="E13" i="5" s="1"/>
  <c r="G13" i="5" s="1"/>
  <c r="W12" i="5"/>
  <c r="S12" i="5"/>
  <c r="O12" i="5"/>
  <c r="O9" i="5" s="1"/>
  <c r="O35" i="5" s="1"/>
  <c r="K12" i="5"/>
  <c r="X12" i="5" s="1"/>
  <c r="E12" i="5" s="1"/>
  <c r="G12" i="5" s="1"/>
  <c r="AE12" i="5" s="1"/>
  <c r="AD11" i="5"/>
  <c r="AC11" i="5"/>
  <c r="AB11" i="5"/>
  <c r="X11" i="5"/>
  <c r="F11" i="5" s="1"/>
  <c r="W11" i="5"/>
  <c r="S11" i="5"/>
  <c r="O11" i="5"/>
  <c r="K11" i="5"/>
  <c r="X10" i="5"/>
  <c r="W10" i="5"/>
  <c r="W9" i="5" s="1"/>
  <c r="W35" i="5" s="1"/>
  <c r="S10" i="5"/>
  <c r="O10" i="5"/>
  <c r="K10" i="5"/>
  <c r="AA9" i="5"/>
  <c r="AA35" i="5" s="1"/>
  <c r="V9" i="5"/>
  <c r="V35" i="5" s="1"/>
  <c r="U9" i="5"/>
  <c r="U35" i="5" s="1"/>
  <c r="T9" i="5"/>
  <c r="T35" i="5" s="1"/>
  <c r="S9" i="5"/>
  <c r="R9" i="5"/>
  <c r="R35" i="5" s="1"/>
  <c r="Q9" i="5"/>
  <c r="Q35" i="5" s="1"/>
  <c r="P9" i="5"/>
  <c r="P35" i="5" s="1"/>
  <c r="N9" i="5"/>
  <c r="N35" i="5" s="1"/>
  <c r="M9" i="5"/>
  <c r="M35" i="5" s="1"/>
  <c r="L9" i="5"/>
  <c r="L35" i="5" s="1"/>
  <c r="J9" i="5"/>
  <c r="J35" i="5" s="1"/>
  <c r="I9" i="5"/>
  <c r="I35" i="5" s="1"/>
  <c r="H9" i="5"/>
  <c r="H35" i="5" s="1"/>
  <c r="AE27" i="5" l="1"/>
  <c r="AE29" i="5"/>
  <c r="AE15" i="5"/>
  <c r="AE21" i="5"/>
  <c r="AE34" i="5"/>
  <c r="AD16" i="5"/>
  <c r="AD35" i="5" s="1"/>
  <c r="AE13" i="5"/>
  <c r="AE28" i="5"/>
  <c r="AE22" i="5"/>
  <c r="AD9" i="5"/>
  <c r="AE20" i="5"/>
  <c r="AE18" i="5"/>
  <c r="AE31" i="5"/>
  <c r="AE19" i="5"/>
  <c r="X9" i="5"/>
  <c r="X16" i="5"/>
  <c r="E17" i="5"/>
  <c r="G11" i="5"/>
  <c r="AE11" i="5" s="1"/>
  <c r="F9" i="5"/>
  <c r="X30" i="5"/>
  <c r="E30" i="5" s="1"/>
  <c r="G30" i="5" s="1"/>
  <c r="AE30" i="5" s="1"/>
  <c r="S16" i="5"/>
  <c r="S35" i="5" s="1"/>
  <c r="E10" i="5"/>
  <c r="E33" i="5"/>
  <c r="K16" i="5"/>
  <c r="K9" i="5"/>
  <c r="K35" i="5" s="1"/>
  <c r="X35" i="5" l="1"/>
  <c r="F35" i="5"/>
  <c r="G10" i="5"/>
  <c r="E9" i="5"/>
  <c r="E16" i="5"/>
  <c r="E32" i="5"/>
  <c r="G33" i="5"/>
  <c r="F17" i="5"/>
  <c r="F16" i="5" s="1"/>
  <c r="G17" i="5" l="1"/>
  <c r="G32" i="5"/>
  <c r="AE33" i="5"/>
  <c r="AE32" i="5" s="1"/>
  <c r="E35" i="5"/>
  <c r="G9" i="5"/>
  <c r="AE10" i="5"/>
  <c r="AE9" i="5" s="1"/>
  <c r="AE17" i="5" l="1"/>
  <c r="AE16" i="5" s="1"/>
  <c r="AE35" i="5" s="1"/>
  <c r="G16" i="5"/>
  <c r="G35" i="5"/>
  <c r="D39" i="3" l="1"/>
  <c r="D38" i="3"/>
  <c r="D37" i="3"/>
  <c r="D36" i="3"/>
  <c r="D35" i="3"/>
  <c r="D34" i="3"/>
  <c r="D33" i="3"/>
  <c r="D32" i="3"/>
  <c r="D31" i="3"/>
  <c r="D30" i="3" s="1"/>
  <c r="C30" i="3"/>
  <c r="B30" i="3"/>
  <c r="D29" i="3"/>
  <c r="D28" i="3"/>
  <c r="D27" i="3"/>
  <c r="D26" i="3"/>
  <c r="D25" i="3"/>
  <c r="D24" i="3"/>
  <c r="D23" i="3"/>
  <c r="D22" i="3"/>
  <c r="D21" i="3"/>
  <c r="D20" i="3"/>
  <c r="C20" i="3"/>
  <c r="B20" i="3"/>
  <c r="D19" i="3"/>
  <c r="D18" i="3"/>
  <c r="D17" i="3"/>
  <c r="D16" i="3"/>
  <c r="D15" i="3"/>
  <c r="D14" i="3"/>
  <c r="D13" i="3"/>
  <c r="D12" i="3"/>
  <c r="D11" i="3"/>
  <c r="C10" i="3"/>
  <c r="C40" i="3" s="1"/>
  <c r="C43" i="3" s="1"/>
  <c r="B10" i="3"/>
  <c r="B40" i="3" s="1"/>
  <c r="B43" i="3" s="1"/>
  <c r="D40" i="3" l="1"/>
  <c r="D43" i="3" s="1"/>
</calcChain>
</file>

<file path=xl/sharedStrings.xml><?xml version="1.0" encoding="utf-8"?>
<sst xmlns="http://schemas.openxmlformats.org/spreadsheetml/2006/main" count="373" uniqueCount="279">
  <si>
    <t>Indicador</t>
  </si>
  <si>
    <t>Poblacion Objetivo</t>
  </si>
  <si>
    <t>Medio de verificacion</t>
  </si>
  <si>
    <t>Producto</t>
  </si>
  <si>
    <t>Presupuesto asignado</t>
  </si>
  <si>
    <t>Responsable</t>
  </si>
  <si>
    <t>Hablitantes de la Zona Fronteriza</t>
  </si>
  <si>
    <t>Estrategia</t>
  </si>
  <si>
    <t>Resultado esperado</t>
  </si>
  <si>
    <t>Linea Base 2024</t>
  </si>
  <si>
    <t>Meta</t>
  </si>
  <si>
    <t>40</t>
  </si>
  <si>
    <t>45</t>
  </si>
  <si>
    <t>Mediante liderazgo, aplicar estrataegias con el involucramientode personas, creando alianzas y  recursos, para realizar procesos  obteniendo resultados orientados a los cuidadanos y a las personas ,  asi lograr rendimientos y mejoramiento continuo</t>
  </si>
  <si>
    <t>Mejoramiento en la cantidad y calidad de las politicas publicas implementadas en los ambitos sociales y economicos en la zona fronteriza</t>
  </si>
  <si>
    <t xml:space="preserve">5832 "Provincias fronterizas con acciones para el desarrollo social y fomento de políticas públicas" </t>
  </si>
  <si>
    <t>Cantidad de demarcaciones municipales favorecidas en la zona fronteriza</t>
  </si>
  <si>
    <t>Realizacion de actividades en comunidades fronterizas bajo evidencias sustentadas y con los involucrados normativos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</si>
  <si>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</si>
  <si>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</si>
  <si>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</si>
  <si>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</si>
  <si>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</si>
  <si>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</si>
  <si>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</si>
  <si>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</si>
  <si>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</si>
  <si>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8</t>
  </si>
  <si>
    <t>Entregar Banderas a Instituciones en la zona fronteriza.</t>
  </si>
  <si>
    <t>Intermediar para la construcción y mantenimiento de monumentos en la zona fronteriza.</t>
  </si>
  <si>
    <t>Promover, intermediar e incentivar la educación, la cultura, el arte y el deporte en la juventud fronteriza.</t>
  </si>
  <si>
    <t>Promover e intermediar en la realización de expo frontera dominicana.</t>
  </si>
  <si>
    <t>Promover e intermediar en el apoyo a la rehabilitación de caminos vecinales fronterizos.</t>
  </si>
  <si>
    <t>Promover e intermediar en la realización de actividades de apoyo técnico a las comunidades fronterizas en sus diferentes actividades productivas.</t>
  </si>
  <si>
    <t>Promover e intermediar en el fortalecimiento de medios de vida productivos comunitarios.</t>
  </si>
  <si>
    <t>Promover, intermediar y participar en los planes de reforestación zona fronterizas.</t>
  </si>
  <si>
    <t>No.</t>
  </si>
  <si>
    <t>Cronograma</t>
  </si>
  <si>
    <t>MINISTERIO DE RELACIONES EXTERIORES</t>
  </si>
  <si>
    <t>CONSEJO NACIONAL DE FRONTERAS</t>
  </si>
  <si>
    <t>Presupuesto Aprobado Vs. Vigente</t>
  </si>
  <si>
    <t>Correspondiente del 1 de Enero al  31 de Abril, 2025</t>
  </si>
  <si>
    <t>(Valores Expresados en RD$)</t>
  </si>
  <si>
    <t>Detalle</t>
  </si>
  <si>
    <t>PRESUPUESTO APROBADO</t>
  </si>
  <si>
    <t>MODIFICACIONES PRESUPUESTARIAS</t>
  </si>
  <si>
    <t>MODIFICADO</t>
  </si>
  <si>
    <t>2 - GASTOS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</si>
  <si>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</si>
  <si>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</si>
  <si>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</si>
  <si>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</si>
  <si>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</si>
  <si>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</si>
  <si>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</si>
  <si>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</si>
  <si>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</si>
  <si>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</si>
  <si>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</si>
  <si>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</si>
  <si>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</si>
  <si>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</si>
  <si>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</si>
  <si>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</si>
  <si>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</si>
  <si>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</si>
  <si>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2.3.8.-GASTOS QUE SE ASIGNARAN DURANTE EL EJERCICIO (ART. 32 Y 33 LEY 423-06</t>
  </si>
  <si>
    <t>2.3.9 - PRODUCTOS Y ÚTILES VARIOS</t>
  </si>
  <si>
    <t>2.6 - BIENES MUEBLES, INMUEBLES E INTANGIBLES</t>
  </si>
  <si>
    <t>2.6.1 - MOBILIARIO Y EQUIPO</t>
  </si>
  <si>
    <t>2.6.2.-MOBILIARIO Y EQUIPOS EDUCACIONAL Y RECREATIVO</t>
  </si>
  <si>
    <t>2.6.3.-EQUIPO E INSTRUMENTAL, CIENTIFICO Y LABORATORIO</t>
  </si>
  <si>
    <t>2.6.4.- VEHICULOS Y EQUIPO DE TRANSPORTE, TRACCION Y ELEVACION</t>
  </si>
  <si>
    <t>2.6.5.-MAQUINARIA, OTROS EQUIPOS Y HERRAMIENTAS</t>
  </si>
  <si>
    <t>2.6.6.-EQUIPOS DE DEFENSA Y SEGURIDAD</t>
  </si>
  <si>
    <t>2.6.7.- ACTIVOS BIOLOGICOS CULTIVALES</t>
  </si>
  <si>
    <t>2.6.8.-BIENES INTANGIBLES</t>
  </si>
  <si>
    <t>2.6.9.-EDIFICIOS, ESTRUCTURAS, TIERRAS, TERRENOS Y OBJETOS DE VALOR</t>
  </si>
  <si>
    <t>Total Gastos</t>
  </si>
  <si>
    <t>TOTAL APLICACIONES FINANCIERAS</t>
  </si>
  <si>
    <t>TOTAL GASTOS Y APLICACIONES FINANCIERAS</t>
  </si>
  <si>
    <t>Cuenta SIGEF</t>
  </si>
  <si>
    <t>Presupuesto aprobado : Se refiere al presupuesto aprobado en Ley de Presupuesto General del Estado</t>
  </si>
  <si>
    <t>Presupuesto Modificado : Se refiere al presupuesto aprobado en caso de que el Congreso Nacional apruebe un presupuesto complemenario.</t>
  </si>
  <si>
    <t>Total devengado: Son los recursos financieros que surge con la obligacion de pago por la recepcion de conformidad de obras, bienes  y servicios oportunamente contratados o, en los casos de gastos sin contrapretacion , por haberse cumplido los requisitos. administativos dispuestos por el reglamento de la presente Ley</t>
  </si>
  <si>
    <t xml:space="preserve">           PREPARADO POR:</t>
  </si>
  <si>
    <t>_______________________________</t>
  </si>
  <si>
    <t xml:space="preserve">     LIC. FAUSTO M. NUÑEZ</t>
  </si>
  <si>
    <t xml:space="preserve">             CONTADOR</t>
  </si>
  <si>
    <t>Santo Domingo, D.N</t>
  </si>
  <si>
    <t>8 de Mayo, 2025</t>
  </si>
  <si>
    <t>PROCESO DE COMPRAS</t>
  </si>
  <si>
    <t>CONTRATACIONES DE SERVICIOS</t>
  </si>
  <si>
    <t>Impresión de calendarios y encuadernación de documentos institucionales</t>
  </si>
  <si>
    <t>Alquileres de vehículos y equipos para realizar actividades institucionales</t>
  </si>
  <si>
    <t>Seguros de bienes muebles (pólizas de vehículos)</t>
  </si>
  <si>
    <t>Mantenimientos de vehículos y maquinaria</t>
  </si>
  <si>
    <t>Cursos y diplomados para colaboradores del CNF</t>
  </si>
  <si>
    <t>Alimentos para reuniones (Coffe Break) institucionales</t>
  </si>
  <si>
    <t>MATERIALES Y SUMINISTROS</t>
  </si>
  <si>
    <t>2.3.1</t>
  </si>
  <si>
    <t>Compras de alimentos para programas sociales en la zona fronteriza</t>
  </si>
  <si>
    <t>2.3.2</t>
  </si>
  <si>
    <t>Compras de Arreglos florales para conmemoraciones patrias</t>
  </si>
  <si>
    <t>2.3.3</t>
  </si>
  <si>
    <t>Compras de Banderas dominicana para el fomento de valores patrios</t>
  </si>
  <si>
    <t>2.3.4</t>
  </si>
  <si>
    <t>Compras de Uniformes deportivos para el fomento del deporte</t>
  </si>
  <si>
    <t>2.3.5</t>
  </si>
  <si>
    <t>Compras de Papeles para oficina</t>
  </si>
  <si>
    <t>2.3.6</t>
  </si>
  <si>
    <t>Adquisición de Cuadernos para  apoyar a estudiantes de escasos recursos</t>
  </si>
  <si>
    <t>2.3.7</t>
  </si>
  <si>
    <t>Compras de Neumáticos para uso de la flotilla de vehículos</t>
  </si>
  <si>
    <t>2.3.8</t>
  </si>
  <si>
    <t>Compras de Combustibles para viajes  en las actividades que se desarrolla en la zona fronteriza,  y para colaboradores del CNF</t>
  </si>
  <si>
    <t>2.3.9</t>
  </si>
  <si>
    <t>Compras de Gas GLP para la cocina del CNF</t>
  </si>
  <si>
    <t>2.3.10</t>
  </si>
  <si>
    <t>Compras de Útiles y Material de limpieza en la  Higiene del CNF</t>
  </si>
  <si>
    <t>2.3.11</t>
  </si>
  <si>
    <t>Compras de Materiales de oficinas central del CNF</t>
  </si>
  <si>
    <t>2.3.12</t>
  </si>
  <si>
    <t>Compras de Útiles deportivos para el fomento  del deporte en la zona fronteriza</t>
  </si>
  <si>
    <t>2.3.13</t>
  </si>
  <si>
    <t xml:space="preserve">Compras de Útiles de cocina y comedor </t>
  </si>
  <si>
    <t>2.3.14</t>
  </si>
  <si>
    <t>Compras de Baterías para auto de la institución</t>
  </si>
  <si>
    <t>2.3.15</t>
  </si>
  <si>
    <t>Compras de Varios artículos de oficina imprevistos</t>
  </si>
  <si>
    <t>BIENES MUEBLES, INMUEBLES E INTANGIBLES</t>
  </si>
  <si>
    <t>2.6.1</t>
  </si>
  <si>
    <t>Compras de Muebles y escritorios en oficina del CNF</t>
  </si>
  <si>
    <t>2.6.2</t>
  </si>
  <si>
    <t>CANTIDAD PLANEADA EN EL POA</t>
  </si>
  <si>
    <t>DISTRIBUCION POR CUENTAS Y POR MES PRESUPUESTO APROBADO</t>
  </si>
  <si>
    <t>CORRESPONDIENTE AL  AÑO 2025</t>
  </si>
  <si>
    <t>RECURSOS ECONOMICOS</t>
  </si>
  <si>
    <t>ACTIVIDADES PLANEADAS EN POA</t>
  </si>
  <si>
    <t>COMPRAS PLANEADAS ANUAL</t>
  </si>
  <si>
    <t>PRESUPUESTO SOLICITADO</t>
  </si>
  <si>
    <t xml:space="preserve">TOTALES </t>
  </si>
  <si>
    <t>TRIMETRE -1</t>
  </si>
  <si>
    <t>TOTAL</t>
  </si>
  <si>
    <t>TRIMETRE- 2</t>
  </si>
  <si>
    <t>TRIMETRE- 3</t>
  </si>
  <si>
    <t>TRIMETRE -4</t>
  </si>
  <si>
    <t>PLAN OPERATIVO ANUAL</t>
  </si>
  <si>
    <t>PACC</t>
  </si>
  <si>
    <t>CODIGO</t>
  </si>
  <si>
    <t>DESCRIPCION DE CUENTAS-SUB-CUENTAS Y AUXILIARES</t>
  </si>
  <si>
    <t>ACT. 0001</t>
  </si>
  <si>
    <t>ACT. 0002</t>
  </si>
  <si>
    <t>MONTOS $RD</t>
  </si>
  <si>
    <t>Enero</t>
  </si>
  <si>
    <t>Febrero</t>
  </si>
  <si>
    <t>Marzo</t>
  </si>
  <si>
    <t>T-1</t>
  </si>
  <si>
    <t>ABRIL</t>
  </si>
  <si>
    <t>Mayo</t>
  </si>
  <si>
    <t>Junio</t>
  </si>
  <si>
    <t>T-2</t>
  </si>
  <si>
    <t>Julio</t>
  </si>
  <si>
    <t>Agosto</t>
  </si>
  <si>
    <t>Septiembre</t>
  </si>
  <si>
    <t>T-3</t>
  </si>
  <si>
    <t>Octubre</t>
  </si>
  <si>
    <t>Noviembre</t>
  </si>
  <si>
    <t>Diciembre</t>
  </si>
  <si>
    <t>T-4</t>
  </si>
  <si>
    <t>DIFERENCIA</t>
  </si>
  <si>
    <t>22</t>
  </si>
  <si>
    <t>2.2</t>
  </si>
  <si>
    <t>2.2.2.2.01</t>
  </si>
  <si>
    <t xml:space="preserve">Impresión y Encuadernación </t>
  </si>
  <si>
    <t>2.2.1</t>
  </si>
  <si>
    <t>2.2.5.4.01</t>
  </si>
  <si>
    <t>Alquileres de  equipos de transporte tracción</t>
  </si>
  <si>
    <t>2.2.2</t>
  </si>
  <si>
    <t>2.2.6.2.01</t>
  </si>
  <si>
    <t>Seguros de Bienes Muebles</t>
  </si>
  <si>
    <t>2.2.3</t>
  </si>
  <si>
    <t>2.2.7.2.06</t>
  </si>
  <si>
    <t>Mant. y Reparación de equipos  de transp. ,</t>
  </si>
  <si>
    <t>2.2.4</t>
  </si>
  <si>
    <t>2.2.8.7.04</t>
  </si>
  <si>
    <t>Servicios de Capacitacion</t>
  </si>
  <si>
    <t>2.2.5</t>
  </si>
  <si>
    <t>2.2.9.2.01</t>
  </si>
  <si>
    <t>Servicios de Alimentacion</t>
  </si>
  <si>
    <t>2.2.6</t>
  </si>
  <si>
    <t>23</t>
  </si>
  <si>
    <t>2.3</t>
  </si>
  <si>
    <t>2.3.1.1.01</t>
  </si>
  <si>
    <t>Alimentos y Bebidas para personas</t>
  </si>
  <si>
    <t>2.3.1.3.03</t>
  </si>
  <si>
    <t>Productos forestales</t>
  </si>
  <si>
    <t>2.3.2.2.01</t>
  </si>
  <si>
    <t>Acabados textiles  (banderas)</t>
  </si>
  <si>
    <t>2.3.2.3.01</t>
  </si>
  <si>
    <t xml:space="preserve">Prendas  y Accesorios de vestir </t>
  </si>
  <si>
    <t>2.3.3.1.01</t>
  </si>
  <si>
    <t>Papel de escritorio</t>
  </si>
  <si>
    <t>2.3.3.5.01</t>
  </si>
  <si>
    <t>Texto de enseñanzas</t>
  </si>
  <si>
    <t>2.3.5.3.01</t>
  </si>
  <si>
    <t>Llantas y neumátics</t>
  </si>
  <si>
    <t>2.3.7.1.01</t>
  </si>
  <si>
    <t>Gasolina</t>
  </si>
  <si>
    <t>2.3.7.1.04</t>
  </si>
  <si>
    <t>Gas GLP</t>
  </si>
  <si>
    <t>2.3.9.1.01</t>
  </si>
  <si>
    <t>Utiles y Material de limpieza e Higiene</t>
  </si>
  <si>
    <t>2.3.9.2.01</t>
  </si>
  <si>
    <t xml:space="preserve">Utiles y Materiales  de Escrfitorio, oficina e Informatica  </t>
  </si>
  <si>
    <t>2.3.9.4.01</t>
  </si>
  <si>
    <t>Utiles destinados a actividades deportivas</t>
  </si>
  <si>
    <t>2.3.9.5.01</t>
  </si>
  <si>
    <t>Utiles de cocina y comedor</t>
  </si>
  <si>
    <t>2.3.9.6.01</t>
  </si>
  <si>
    <t>Productos electricos y afines</t>
  </si>
  <si>
    <t>2.3.9.9.01</t>
  </si>
  <si>
    <t>Productos y utiles varios n.i.p</t>
  </si>
  <si>
    <t>26</t>
  </si>
  <si>
    <t>2.6</t>
  </si>
  <si>
    <t>2.6.1.1.01</t>
  </si>
  <si>
    <t>Muebles , Equipos de Oficina y estantería</t>
  </si>
  <si>
    <t>2.6.1.3.01</t>
  </si>
  <si>
    <t>Equipo de Tecnologia de la Informacion y Comunicación</t>
  </si>
  <si>
    <t>Compras de PC e impresoras (equipos informaticos)</t>
  </si>
  <si>
    <t>TOTALES</t>
  </si>
  <si>
    <t>CANTIDAD PACC</t>
  </si>
  <si>
    <t>Santo Domingo, D.N.</t>
  </si>
  <si>
    <t>6 DE NOVIEMBRE, 2024</t>
  </si>
  <si>
    <t>NO</t>
  </si>
  <si>
    <t>SI</t>
  </si>
  <si>
    <t>Impresión de calendarios y encuadernación de documentos institucionales para fines de cumplir con las politicas sociales y economicas en la zona fronteriza</t>
  </si>
  <si>
    <t>Cuenta del Presupuesto</t>
  </si>
  <si>
    <t>2.2.7</t>
  </si>
  <si>
    <t>2.2.8</t>
  </si>
  <si>
    <t>2.2.9</t>
  </si>
  <si>
    <t xml:space="preserve">Compras de </t>
  </si>
  <si>
    <t>Entrega de Banderas en la zona fronteriza</t>
  </si>
  <si>
    <t>Objetivos Estrategicos 2025 (PEI)</t>
  </si>
  <si>
    <t>Involucrados</t>
  </si>
  <si>
    <t>Combustibles para viajes  en las actividades que se desarrolla en la zona fronteriza,  y para colaboradores del CNF</t>
  </si>
  <si>
    <t>Compras de Neumáticos para uso de la flotilla de vehículos del CNF</t>
  </si>
  <si>
    <t>Compras y Contrataciones</t>
  </si>
  <si>
    <t>Finanzas</t>
  </si>
  <si>
    <t>Direccion, Finanzas y Planificacion y Desarrollo</t>
  </si>
  <si>
    <t>NOTA: La Direccion del Consejo Nacional de Fronteras utiliza parte del valor economico de la Cuenta DEL Presuppuesto  2.2.3 "Viaticos"  para los fines de realizar logisticas de viajes a la zona fronteriza. La cantidad utilizada es el 62% de la cantidad aprobada, por historial aproximadamente RD$ 2,767,680.00</t>
  </si>
  <si>
    <t>Finanzas, Compras y Contrataciones y Planificacion y Desaarrollo</t>
  </si>
  <si>
    <t xml:space="preserve">Finanzas, Compras y Contrataciones </t>
  </si>
  <si>
    <t>Finanzas, Compras y Contrataciones y Recursos Humanos</t>
  </si>
  <si>
    <t>Direccion, Finanzas, Compras y Contrataciones y Recursos Humanos</t>
  </si>
  <si>
    <t>Direccion, Planificacion u Desarrollo , Finanzas, Rec Humanos</t>
  </si>
  <si>
    <t>EJE ESTRATEGICO</t>
  </si>
  <si>
    <t>OBJETIVO GENERAL</t>
  </si>
  <si>
    <t>OBJETIVO ESPEFICICO</t>
  </si>
  <si>
    <t>“Una sociedad con igualdad de derechos y oportunidades, en la que toda la población tiene garantizada educación, salud, vivienda digna y servicios básicos de calidad, y que promueve la reducción progresiva de la pobreza y la desigualdad social y territorial.”</t>
  </si>
  <si>
    <t>2.4</t>
  </si>
  <si>
    <t>Cohesion territorial</t>
  </si>
  <si>
    <t>2.4.3</t>
  </si>
  <si>
    <t>Promover el desarrollo sostenible de la zona fronteriza</t>
  </si>
  <si>
    <t>Promover e intermediar y realizar actividades y/o programas de impactos regionales con intermediaciones institucionales, y entregas de medicamentos, sillas de ruedas y otros articulos medicos.</t>
  </si>
  <si>
    <t>Capitulo</t>
  </si>
  <si>
    <t>0204</t>
  </si>
  <si>
    <t>Sub Capitulo</t>
  </si>
  <si>
    <t>01</t>
  </si>
  <si>
    <t>0004</t>
  </si>
  <si>
    <t>Unidad Ejecutora</t>
  </si>
  <si>
    <t>Matriz del POA</t>
  </si>
  <si>
    <t>Transporte e lamacenaje</t>
  </si>
  <si>
    <t>11</t>
  </si>
  <si>
    <t>13</t>
  </si>
  <si>
    <t>15</t>
  </si>
  <si>
    <t>LUIS MARIA MARTINEZ MATOS</t>
  </si>
  <si>
    <t>ENC. DE PLANIFICACION Y DESARROLLO</t>
  </si>
  <si>
    <t>Actividades vinculadas a los Objetivos Estrategicos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</si>
</sst>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onsolas"/>
      <family val="3"/>
    </font>
    <font>
      <sz val="10"/>
      <color rgb="FF000000"/>
      <name val="Consolas"/>
      <family val="3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rgb="FFFFFFFF"/>
      <name val="Consolas"/>
      <family val="3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65" fontId="5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368">
    <xf numFmtId="0" fontId="0" fillId="0" borderId="0" xfId="0"/>
    <xf numFmtId="49" fontId="3" fillId="2" borderId="0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/>
    </xf>
    <xf numFmtId="49" fontId="3" fillId="2" borderId="13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/>
    </xf>
    <xf numFmtId="0" fontId="3" fillId="2" borderId="3" xfId="1" applyFont="1" applyFill="1" applyBorder="1" applyAlignment="1">
      <alignment horizontal="left" vertical="center" wrapText="1"/>
    </xf>
    <xf numFmtId="0" fontId="3" fillId="2" borderId="24" xfId="1" applyFont="1" applyFill="1" applyBorder="1" applyAlignment="1">
      <alignment horizontal="left" vertical="center" wrapText="1"/>
    </xf>
    <xf numFmtId="0" fontId="3" fillId="2" borderId="25" xfId="1" applyFont="1" applyFill="1" applyBorder="1" applyAlignment="1">
      <alignment horizontal="left" vertical="center" wrapText="1"/>
    </xf>
    <xf numFmtId="49" fontId="3" fillId="2" borderId="25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7" fillId="0" borderId="0" xfId="2" applyFont="1"/>
    <xf numFmtId="0" fontId="6" fillId="5" borderId="14" xfId="2" applyFont="1" applyFill="1" applyBorder="1" applyAlignment="1">
      <alignment vertical="center" wrapText="1"/>
    </xf>
    <xf numFmtId="0" fontId="6" fillId="5" borderId="27" xfId="2" applyFont="1" applyFill="1" applyBorder="1" applyAlignment="1">
      <alignment horizontal="center" vertical="center" wrapText="1"/>
    </xf>
    <xf numFmtId="0" fontId="6" fillId="5" borderId="14" xfId="2" applyFont="1" applyFill="1" applyBorder="1" applyAlignment="1">
      <alignment horizontal="center" vertical="center" wrapText="1"/>
    </xf>
    <xf numFmtId="0" fontId="6" fillId="0" borderId="21" xfId="2" applyFont="1" applyBorder="1" applyAlignment="1">
      <alignment horizontal="left" vertical="center" wrapText="1"/>
    </xf>
    <xf numFmtId="0" fontId="7" fillId="0" borderId="28" xfId="2" applyFont="1" applyBorder="1"/>
    <xf numFmtId="0" fontId="7" fillId="0" borderId="17" xfId="2" applyFont="1" applyBorder="1"/>
    <xf numFmtId="0" fontId="7" fillId="0" borderId="29" xfId="2" applyFont="1" applyBorder="1"/>
    <xf numFmtId="0" fontId="6" fillId="6" borderId="30" xfId="2" applyFont="1" applyFill="1" applyBorder="1" applyAlignment="1">
      <alignment horizontal="left" vertical="center" wrapText="1"/>
    </xf>
    <xf numFmtId="165" fontId="6" fillId="6" borderId="4" xfId="2" applyNumberFormat="1" applyFont="1" applyFill="1" applyBorder="1"/>
    <xf numFmtId="165" fontId="6" fillId="6" borderId="30" xfId="2" applyNumberFormat="1" applyFont="1" applyFill="1" applyBorder="1"/>
    <xf numFmtId="0" fontId="8" fillId="0" borderId="21" xfId="2" applyFont="1" applyBorder="1" applyAlignment="1">
      <alignment horizontal="left" vertical="center" wrapText="1" indent="2"/>
    </xf>
    <xf numFmtId="39" fontId="8" fillId="0" borderId="29" xfId="3" applyNumberFormat="1" applyFont="1" applyBorder="1" applyAlignment="1">
      <alignment vertical="center" wrapText="1"/>
    </xf>
    <xf numFmtId="39" fontId="8" fillId="0" borderId="21" xfId="3" applyNumberFormat="1" applyFont="1" applyBorder="1" applyAlignment="1">
      <alignment vertical="center" wrapText="1"/>
    </xf>
    <xf numFmtId="0" fontId="6" fillId="6" borderId="17" xfId="2" applyFont="1" applyFill="1" applyBorder="1" applyAlignment="1">
      <alignment horizontal="left" vertical="center" wrapText="1"/>
    </xf>
    <xf numFmtId="39" fontId="6" fillId="6" borderId="28" xfId="2" applyNumberFormat="1" applyFont="1" applyFill="1" applyBorder="1"/>
    <xf numFmtId="39" fontId="8" fillId="0" borderId="29" xfId="3" applyNumberFormat="1" applyFont="1" applyBorder="1"/>
    <xf numFmtId="39" fontId="8" fillId="0" borderId="21" xfId="3" applyNumberFormat="1" applyFont="1" applyBorder="1"/>
    <xf numFmtId="0" fontId="6" fillId="7" borderId="30" xfId="2" applyFont="1" applyFill="1" applyBorder="1" applyAlignment="1">
      <alignment horizontal="left" vertical="center" wrapText="1"/>
    </xf>
    <xf numFmtId="39" fontId="6" fillId="7" borderId="4" xfId="3" applyNumberFormat="1" applyFont="1" applyFill="1" applyBorder="1" applyAlignment="1">
      <alignment horizontal="center" vertical="center" wrapText="1"/>
    </xf>
    <xf numFmtId="0" fontId="6" fillId="8" borderId="30" xfId="2" applyFont="1" applyFill="1" applyBorder="1" applyAlignment="1">
      <alignment horizontal="left" vertical="center" wrapText="1"/>
    </xf>
    <xf numFmtId="165" fontId="6" fillId="8" borderId="4" xfId="3" applyFont="1" applyFill="1" applyBorder="1" applyAlignment="1">
      <alignment horizontal="center" vertical="center" wrapText="1"/>
    </xf>
    <xf numFmtId="165" fontId="6" fillId="8" borderId="30" xfId="3" applyFont="1" applyFill="1" applyBorder="1" applyAlignment="1">
      <alignment horizontal="center" vertical="center" wrapText="1"/>
    </xf>
    <xf numFmtId="0" fontId="6" fillId="0" borderId="0" xfId="2" applyFont="1"/>
    <xf numFmtId="0" fontId="8" fillId="0" borderId="21" xfId="2" applyFont="1" applyBorder="1"/>
    <xf numFmtId="0" fontId="6" fillId="0" borderId="29" xfId="2" applyFont="1" applyBorder="1"/>
    <xf numFmtId="0" fontId="6" fillId="0" borderId="17" xfId="2" applyFont="1" applyBorder="1"/>
    <xf numFmtId="0" fontId="6" fillId="5" borderId="30" xfId="2" applyFont="1" applyFill="1" applyBorder="1" applyAlignment="1">
      <alignment horizontal="left" vertical="center" wrapText="1"/>
    </xf>
    <xf numFmtId="165" fontId="6" fillId="5" borderId="4" xfId="3" applyFont="1" applyFill="1" applyBorder="1" applyAlignment="1">
      <alignment horizontal="center" vertical="center" wrapText="1"/>
    </xf>
    <xf numFmtId="165" fontId="6" fillId="5" borderId="31" xfId="3" applyFont="1" applyFill="1" applyBorder="1" applyAlignment="1">
      <alignment horizontal="center" vertical="center" wrapText="1"/>
    </xf>
    <xf numFmtId="0" fontId="6" fillId="9" borderId="0" xfId="2" applyFont="1" applyFill="1" applyBorder="1" applyAlignment="1">
      <alignment horizontal="left" vertical="center" wrapText="1"/>
    </xf>
    <xf numFmtId="165" fontId="6" fillId="9" borderId="0" xfId="3" applyFont="1" applyFill="1" applyBorder="1" applyAlignment="1">
      <alignment horizontal="center" vertical="center" wrapText="1"/>
    </xf>
    <xf numFmtId="0" fontId="9" fillId="0" borderId="0" xfId="2" applyFont="1" applyAlignment="1"/>
    <xf numFmtId="165" fontId="9" fillId="0" borderId="0" xfId="3" applyFont="1" applyAlignment="1"/>
    <xf numFmtId="165" fontId="7" fillId="0" borderId="0" xfId="3" applyFont="1" applyAlignment="1"/>
    <xf numFmtId="165" fontId="7" fillId="0" borderId="0" xfId="3" applyFont="1"/>
    <xf numFmtId="165" fontId="6" fillId="0" borderId="0" xfId="3" applyFont="1"/>
    <xf numFmtId="0" fontId="7" fillId="0" borderId="0" xfId="2" applyFont="1" applyAlignment="1"/>
    <xf numFmtId="0" fontId="7" fillId="0" borderId="0" xfId="2" applyFont="1" applyAlignment="1">
      <alignment horizontal="center"/>
    </xf>
    <xf numFmtId="165" fontId="7" fillId="0" borderId="0" xfId="3" applyFont="1" applyAlignment="1">
      <alignment horizontal="center"/>
    </xf>
    <xf numFmtId="0" fontId="9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9" fillId="0" borderId="0" xfId="2" applyFont="1"/>
    <xf numFmtId="165" fontId="7" fillId="0" borderId="0" xfId="2" applyNumberFormat="1" applyFont="1"/>
    <xf numFmtId="39" fontId="8" fillId="4" borderId="29" xfId="3" applyNumberFormat="1" applyFont="1" applyFill="1" applyBorder="1" applyAlignment="1">
      <alignment vertical="center" wrapText="1"/>
    </xf>
    <xf numFmtId="0" fontId="8" fillId="4" borderId="21" xfId="2" applyFont="1" applyFill="1" applyBorder="1" applyAlignment="1">
      <alignment horizontal="left" vertical="center" wrapText="1" indent="2"/>
    </xf>
    <xf numFmtId="39" fontId="8" fillId="4" borderId="21" xfId="3" applyNumberFormat="1" applyFont="1" applyFill="1" applyBorder="1" applyAlignment="1">
      <alignment vertical="center" wrapText="1"/>
    </xf>
    <xf numFmtId="0" fontId="8" fillId="3" borderId="21" xfId="2" applyFont="1" applyFill="1" applyBorder="1" applyAlignment="1">
      <alignment horizontal="left" vertical="center" wrapText="1" indent="2"/>
    </xf>
    <xf numFmtId="39" fontId="8" fillId="3" borderId="29" xfId="3" applyNumberFormat="1" applyFont="1" applyFill="1" applyBorder="1" applyAlignment="1">
      <alignment vertical="center" wrapText="1"/>
    </xf>
    <xf numFmtId="39" fontId="8" fillId="3" borderId="21" xfId="3" applyNumberFormat="1" applyFont="1" applyFill="1" applyBorder="1" applyAlignment="1">
      <alignment vertical="center" wrapText="1"/>
    </xf>
    <xf numFmtId="39" fontId="8" fillId="3" borderId="29" xfId="3" applyNumberFormat="1" applyFont="1" applyFill="1" applyBorder="1"/>
    <xf numFmtId="39" fontId="8" fillId="3" borderId="21" xfId="3" applyNumberFormat="1" applyFont="1" applyFill="1" applyBorder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2" borderId="0" xfId="2" applyFont="1" applyFill="1" applyAlignment="1">
      <alignment vertical="center"/>
    </xf>
    <xf numFmtId="0" fontId="12" fillId="2" borderId="0" xfId="2" applyFont="1" applyFill="1"/>
    <xf numFmtId="0" fontId="5" fillId="2" borderId="0" xfId="2" applyFont="1" applyFill="1" applyAlignment="1">
      <alignment horizontal="left"/>
    </xf>
    <xf numFmtId="0" fontId="5" fillId="2" borderId="0" xfId="2" applyFont="1" applyFill="1" applyAlignment="1">
      <alignment horizontal="left" vertical="center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13" fillId="2" borderId="0" xfId="2" applyFont="1" applyFill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3" fillId="2" borderId="0" xfId="2" applyFont="1" applyFill="1" applyAlignment="1">
      <alignment vertical="center"/>
    </xf>
    <xf numFmtId="0" fontId="5" fillId="0" borderId="30" xfId="2" applyFont="1" applyBorder="1" applyAlignment="1">
      <alignment horizontal="left"/>
    </xf>
    <xf numFmtId="0" fontId="5" fillId="10" borderId="4" xfId="2" applyFont="1" applyFill="1" applyBorder="1" applyAlignment="1">
      <alignment horizontal="center"/>
    </xf>
    <xf numFmtId="0" fontId="5" fillId="14" borderId="4" xfId="2" applyFont="1" applyFill="1" applyBorder="1" applyAlignment="1">
      <alignment horizontal="left"/>
    </xf>
    <xf numFmtId="0" fontId="5" fillId="15" borderId="4" xfId="2" applyFont="1" applyFill="1" applyBorder="1" applyAlignment="1">
      <alignment horizontal="left"/>
    </xf>
    <xf numFmtId="0" fontId="5" fillId="16" borderId="4" xfId="2" applyFont="1" applyFill="1" applyBorder="1" applyAlignment="1">
      <alignment horizontal="left"/>
    </xf>
    <xf numFmtId="0" fontId="5" fillId="17" borderId="4" xfId="2" applyFont="1" applyFill="1" applyBorder="1" applyAlignment="1">
      <alignment horizontal="left"/>
    </xf>
    <xf numFmtId="0" fontId="5" fillId="10" borderId="4" xfId="2" applyFont="1" applyFill="1" applyBorder="1" applyAlignment="1">
      <alignment horizontal="left"/>
    </xf>
    <xf numFmtId="0" fontId="5" fillId="10" borderId="28" xfId="2" applyFont="1" applyFill="1" applyBorder="1" applyAlignment="1">
      <alignment horizontal="center" vertical="center"/>
    </xf>
    <xf numFmtId="0" fontId="5" fillId="10" borderId="28" xfId="2" applyFont="1" applyFill="1" applyBorder="1" applyAlignment="1">
      <alignment horizontal="left" vertical="center"/>
    </xf>
    <xf numFmtId="0" fontId="14" fillId="2" borderId="0" xfId="2" applyFont="1" applyFill="1" applyAlignment="1">
      <alignment horizontal="center"/>
    </xf>
    <xf numFmtId="0" fontId="14" fillId="0" borderId="21" xfId="2" applyFont="1" applyBorder="1" applyAlignment="1">
      <alignment horizontal="center"/>
    </xf>
    <xf numFmtId="4" fontId="14" fillId="0" borderId="33" xfId="2" applyNumberFormat="1" applyFont="1" applyBorder="1" applyAlignment="1">
      <alignment horizontal="center" vertical="center" wrapText="1"/>
    </xf>
    <xf numFmtId="4" fontId="14" fillId="0" borderId="0" xfId="2" applyNumberFormat="1" applyFont="1" applyBorder="1" applyAlignment="1">
      <alignment horizontal="center" vertical="center" wrapText="1"/>
    </xf>
    <xf numFmtId="0" fontId="14" fillId="0" borderId="33" xfId="2" applyFont="1" applyFill="1" applyBorder="1" applyAlignment="1">
      <alignment horizontal="center"/>
    </xf>
    <xf numFmtId="0" fontId="14" fillId="0" borderId="21" xfId="2" applyFont="1" applyFill="1" applyBorder="1" applyAlignment="1">
      <alignment horizontal="center"/>
    </xf>
    <xf numFmtId="0" fontId="14" fillId="10" borderId="29" xfId="2" applyFont="1" applyFill="1" applyBorder="1" applyAlignment="1">
      <alignment horizontal="center"/>
    </xf>
    <xf numFmtId="17" fontId="14" fillId="0" borderId="33" xfId="2" applyNumberFormat="1" applyFont="1" applyBorder="1" applyAlignment="1">
      <alignment horizontal="center"/>
    </xf>
    <xf numFmtId="17" fontId="14" fillId="0" borderId="0" xfId="2" applyNumberFormat="1" applyFont="1" applyBorder="1" applyAlignment="1">
      <alignment horizontal="center"/>
    </xf>
    <xf numFmtId="17" fontId="14" fillId="0" borderId="34" xfId="2" applyNumberFormat="1" applyFont="1" applyBorder="1" applyAlignment="1">
      <alignment horizontal="center"/>
    </xf>
    <xf numFmtId="17" fontId="14" fillId="14" borderId="29" xfId="2" applyNumberFormat="1" applyFont="1" applyFill="1" applyBorder="1" applyAlignment="1">
      <alignment horizontal="center"/>
    </xf>
    <xf numFmtId="17" fontId="14" fillId="15" borderId="29" xfId="2" applyNumberFormat="1" applyFont="1" applyFill="1" applyBorder="1" applyAlignment="1">
      <alignment horizontal="center"/>
    </xf>
    <xf numFmtId="17" fontId="14" fillId="16" borderId="29" xfId="2" applyNumberFormat="1" applyFont="1" applyFill="1" applyBorder="1" applyAlignment="1">
      <alignment horizontal="center"/>
    </xf>
    <xf numFmtId="17" fontId="14" fillId="17" borderId="29" xfId="2" applyNumberFormat="1" applyFont="1" applyFill="1" applyBorder="1" applyAlignment="1">
      <alignment horizontal="center"/>
    </xf>
    <xf numFmtId="0" fontId="14" fillId="10" borderId="29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/>
    </xf>
    <xf numFmtId="49" fontId="5" fillId="18" borderId="14" xfId="2" applyNumberFormat="1" applyFont="1" applyFill="1" applyBorder="1" applyAlignment="1">
      <alignment horizontal="left"/>
    </xf>
    <xf numFmtId="49" fontId="14" fillId="18" borderId="35" xfId="2" applyNumberFormat="1" applyFont="1" applyFill="1" applyBorder="1" applyAlignment="1">
      <alignment horizontal="center"/>
    </xf>
    <xf numFmtId="0" fontId="14" fillId="18" borderId="15" xfId="2" applyFont="1" applyFill="1" applyBorder="1" applyAlignment="1">
      <alignment horizontal="left"/>
    </xf>
    <xf numFmtId="4" fontId="14" fillId="18" borderId="16" xfId="2" applyNumberFormat="1" applyFont="1" applyFill="1" applyBorder="1" applyAlignment="1">
      <alignment horizontal="left"/>
    </xf>
    <xf numFmtId="4" fontId="14" fillId="18" borderId="14" xfId="2" applyNumberFormat="1" applyFont="1" applyFill="1" applyBorder="1" applyAlignment="1">
      <alignment horizontal="left"/>
    </xf>
    <xf numFmtId="4" fontId="14" fillId="18" borderId="27" xfId="2" applyNumberFormat="1" applyFont="1" applyFill="1" applyBorder="1" applyAlignment="1">
      <alignment horizontal="center"/>
    </xf>
    <xf numFmtId="4" fontId="14" fillId="2" borderId="16" xfId="2" applyNumberFormat="1" applyFont="1" applyFill="1" applyBorder="1" applyAlignment="1">
      <alignment horizontal="left"/>
    </xf>
    <xf numFmtId="4" fontId="14" fillId="2" borderId="27" xfId="2" applyNumberFormat="1" applyFont="1" applyFill="1" applyBorder="1" applyAlignment="1">
      <alignment horizontal="left"/>
    </xf>
    <xf numFmtId="4" fontId="14" fillId="2" borderId="14" xfId="2" applyNumberFormat="1" applyFont="1" applyFill="1" applyBorder="1" applyAlignment="1">
      <alignment horizontal="left"/>
    </xf>
    <xf numFmtId="4" fontId="14" fillId="14" borderId="27" xfId="2" applyNumberFormat="1" applyFont="1" applyFill="1" applyBorder="1" applyAlignment="1">
      <alignment horizontal="left"/>
    </xf>
    <xf numFmtId="4" fontId="14" fillId="15" borderId="27" xfId="2" applyNumberFormat="1" applyFont="1" applyFill="1" applyBorder="1" applyAlignment="1">
      <alignment horizontal="left"/>
    </xf>
    <xf numFmtId="4" fontId="14" fillId="16" borderId="27" xfId="2" applyNumberFormat="1" applyFont="1" applyFill="1" applyBorder="1" applyAlignment="1">
      <alignment horizontal="left"/>
    </xf>
    <xf numFmtId="4" fontId="14" fillId="17" borderId="27" xfId="2" applyNumberFormat="1" applyFont="1" applyFill="1" applyBorder="1" applyAlignment="1">
      <alignment horizontal="left"/>
    </xf>
    <xf numFmtId="4" fontId="14" fillId="10" borderId="27" xfId="2" applyNumberFormat="1" applyFont="1" applyFill="1" applyBorder="1" applyAlignment="1">
      <alignment horizontal="left"/>
    </xf>
    <xf numFmtId="0" fontId="10" fillId="14" borderId="5" xfId="2" applyFont="1" applyFill="1" applyBorder="1" applyAlignment="1">
      <alignment horizontal="center" vertical="center" wrapText="1"/>
    </xf>
    <xf numFmtId="0" fontId="10" fillId="14" borderId="36" xfId="2" applyFont="1" applyFill="1" applyBorder="1" applyAlignment="1">
      <alignment horizontal="left" vertical="center"/>
    </xf>
    <xf numFmtId="4" fontId="14" fillId="14" borderId="27" xfId="2" applyNumberFormat="1" applyFont="1" applyFill="1" applyBorder="1" applyAlignment="1">
      <alignment horizontal="center" vertical="center"/>
    </xf>
    <xf numFmtId="4" fontId="14" fillId="18" borderId="23" xfId="2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 vertical="center"/>
    </xf>
    <xf numFmtId="49" fontId="5" fillId="11" borderId="37" xfId="2" applyNumberFormat="1" applyFont="1" applyFill="1" applyBorder="1" applyAlignment="1">
      <alignment horizontal="center" vertical="center"/>
    </xf>
    <xf numFmtId="0" fontId="5" fillId="11" borderId="20" xfId="2" applyFont="1" applyFill="1" applyBorder="1" applyAlignment="1">
      <alignment horizontal="left" vertical="center"/>
    </xf>
    <xf numFmtId="4" fontId="5" fillId="0" borderId="1" xfId="2" applyNumberFormat="1" applyFont="1" applyBorder="1" applyAlignment="1">
      <alignment horizontal="left"/>
    </xf>
    <xf numFmtId="4" fontId="5" fillId="0" borderId="20" xfId="2" applyNumberFormat="1" applyFont="1" applyBorder="1" applyAlignment="1">
      <alignment horizontal="left"/>
    </xf>
    <xf numFmtId="4" fontId="5" fillId="10" borderId="38" xfId="2" applyNumberFormat="1" applyFont="1" applyFill="1" applyBorder="1" applyAlignment="1">
      <alignment horizontal="center"/>
    </xf>
    <xf numFmtId="4" fontId="5" fillId="2" borderId="37" xfId="2" applyNumberFormat="1" applyFont="1" applyFill="1" applyBorder="1" applyAlignment="1">
      <alignment horizontal="left"/>
    </xf>
    <xf numFmtId="4" fontId="5" fillId="2" borderId="1" xfId="2" applyNumberFormat="1" applyFont="1" applyFill="1" applyBorder="1" applyAlignment="1">
      <alignment horizontal="left"/>
    </xf>
    <xf numFmtId="4" fontId="5" fillId="14" borderId="1" xfId="2" applyNumberFormat="1" applyFont="1" applyFill="1" applyBorder="1" applyAlignment="1">
      <alignment horizontal="left"/>
    </xf>
    <xf numFmtId="4" fontId="5" fillId="15" borderId="1" xfId="2" applyNumberFormat="1" applyFont="1" applyFill="1" applyBorder="1" applyAlignment="1">
      <alignment horizontal="left"/>
    </xf>
    <xf numFmtId="4" fontId="5" fillId="16" borderId="1" xfId="2" applyNumberFormat="1" applyFont="1" applyFill="1" applyBorder="1" applyAlignment="1">
      <alignment horizontal="left"/>
    </xf>
    <xf numFmtId="4" fontId="5" fillId="17" borderId="1" xfId="2" applyNumberFormat="1" applyFont="1" applyFill="1" applyBorder="1" applyAlignment="1">
      <alignment horizontal="left"/>
    </xf>
    <xf numFmtId="4" fontId="5" fillId="10" borderId="1" xfId="2" applyNumberFormat="1" applyFont="1" applyFill="1" applyBorder="1" applyAlignment="1">
      <alignment horizontal="left"/>
    </xf>
    <xf numFmtId="0" fontId="11" fillId="11" borderId="1" xfId="2" applyFont="1" applyFill="1" applyBorder="1" applyAlignment="1">
      <alignment horizontal="center" vertical="center" wrapText="1"/>
    </xf>
    <xf numFmtId="0" fontId="11" fillId="11" borderId="20" xfId="2" applyFont="1" applyFill="1" applyBorder="1" applyAlignment="1">
      <alignment horizontal="center" vertical="center" wrapText="1"/>
    </xf>
    <xf numFmtId="4" fontId="5" fillId="10" borderId="38" xfId="2" applyNumberFormat="1" applyFont="1" applyFill="1" applyBorder="1" applyAlignment="1">
      <alignment horizontal="center" vertical="center"/>
    </xf>
    <xf numFmtId="4" fontId="5" fillId="10" borderId="39" xfId="2" applyNumberFormat="1" applyFont="1" applyFill="1" applyBorder="1" applyAlignment="1">
      <alignment horizontal="center" vertical="center"/>
    </xf>
    <xf numFmtId="4" fontId="5" fillId="2" borderId="39" xfId="2" applyNumberFormat="1" applyFont="1" applyFill="1" applyBorder="1" applyAlignment="1">
      <alignment horizontal="center" vertical="center"/>
    </xf>
    <xf numFmtId="49" fontId="5" fillId="0" borderId="37" xfId="2" applyNumberFormat="1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left" vertical="center"/>
    </xf>
    <xf numFmtId="4" fontId="5" fillId="2" borderId="38" xfId="2" applyNumberFormat="1" applyFont="1" applyFill="1" applyBorder="1" applyAlignment="1">
      <alignment horizontal="center" vertical="center"/>
    </xf>
    <xf numFmtId="4" fontId="5" fillId="11" borderId="38" xfId="2" applyNumberFormat="1" applyFont="1" applyFill="1" applyBorder="1" applyAlignment="1">
      <alignment horizontal="center" vertical="center"/>
    </xf>
    <xf numFmtId="49" fontId="5" fillId="18" borderId="21" xfId="2" applyNumberFormat="1" applyFont="1" applyFill="1" applyBorder="1" applyAlignment="1">
      <alignment horizontal="left"/>
    </xf>
    <xf numFmtId="49" fontId="14" fillId="18" borderId="40" xfId="2" applyNumberFormat="1" applyFont="1" applyFill="1" applyBorder="1" applyAlignment="1">
      <alignment horizontal="center" vertical="center"/>
    </xf>
    <xf numFmtId="0" fontId="14" fillId="18" borderId="0" xfId="2" applyFont="1" applyFill="1" applyBorder="1" applyAlignment="1">
      <alignment horizontal="left" vertical="center"/>
    </xf>
    <xf numFmtId="4" fontId="14" fillId="18" borderId="33" xfId="2" applyNumberFormat="1" applyFont="1" applyFill="1" applyBorder="1" applyAlignment="1">
      <alignment horizontal="left"/>
    </xf>
    <xf numFmtId="4" fontId="14" fillId="18" borderId="21" xfId="2" applyNumberFormat="1" applyFont="1" applyFill="1" applyBorder="1" applyAlignment="1">
      <alignment horizontal="left"/>
    </xf>
    <xf numFmtId="4" fontId="14" fillId="18" borderId="29" xfId="2" applyNumberFormat="1" applyFont="1" applyFill="1" applyBorder="1" applyAlignment="1">
      <alignment horizontal="center"/>
    </xf>
    <xf numFmtId="4" fontId="14" fillId="2" borderId="33" xfId="2" applyNumberFormat="1" applyFont="1" applyFill="1" applyBorder="1" applyAlignment="1">
      <alignment horizontal="left"/>
    </xf>
    <xf numFmtId="4" fontId="14" fillId="2" borderId="29" xfId="2" applyNumberFormat="1" applyFont="1" applyFill="1" applyBorder="1" applyAlignment="1">
      <alignment horizontal="left"/>
    </xf>
    <xf numFmtId="4" fontId="14" fillId="2" borderId="21" xfId="2" applyNumberFormat="1" applyFont="1" applyFill="1" applyBorder="1" applyAlignment="1">
      <alignment horizontal="left"/>
    </xf>
    <xf numFmtId="4" fontId="14" fillId="14" borderId="29" xfId="2" applyNumberFormat="1" applyFont="1" applyFill="1" applyBorder="1" applyAlignment="1">
      <alignment horizontal="left"/>
    </xf>
    <xf numFmtId="4" fontId="14" fillId="15" borderId="29" xfId="2" applyNumberFormat="1" applyFont="1" applyFill="1" applyBorder="1" applyAlignment="1">
      <alignment horizontal="left"/>
    </xf>
    <xf numFmtId="4" fontId="14" fillId="16" borderId="29" xfId="2" applyNumberFormat="1" applyFont="1" applyFill="1" applyBorder="1" applyAlignment="1">
      <alignment horizontal="left"/>
    </xf>
    <xf numFmtId="4" fontId="14" fillId="17" borderId="29" xfId="2" applyNumberFormat="1" applyFont="1" applyFill="1" applyBorder="1" applyAlignment="1">
      <alignment horizontal="left"/>
    </xf>
    <xf numFmtId="4" fontId="14" fillId="10" borderId="29" xfId="2" applyNumberFormat="1" applyFont="1" applyFill="1" applyBorder="1" applyAlignment="1">
      <alignment horizontal="left"/>
    </xf>
    <xf numFmtId="0" fontId="10" fillId="14" borderId="8" xfId="2" applyFont="1" applyFill="1" applyBorder="1" applyAlignment="1">
      <alignment horizontal="center" vertical="center" wrapText="1"/>
    </xf>
    <xf numFmtId="0" fontId="10" fillId="14" borderId="34" xfId="2" applyFont="1" applyFill="1" applyBorder="1" applyAlignment="1">
      <alignment horizontal="center" vertical="center"/>
    </xf>
    <xf numFmtId="4" fontId="14" fillId="14" borderId="29" xfId="2" applyNumberFormat="1" applyFont="1" applyFill="1" applyBorder="1" applyAlignment="1">
      <alignment horizontal="center" vertical="center"/>
    </xf>
    <xf numFmtId="4" fontId="14" fillId="18" borderId="29" xfId="2" applyNumberFormat="1" applyFont="1" applyFill="1" applyBorder="1" applyAlignment="1">
      <alignment horizontal="center" vertical="center"/>
    </xf>
    <xf numFmtId="0" fontId="16" fillId="0" borderId="20" xfId="2" applyFont="1" applyBorder="1" applyAlignment="1">
      <alignment horizontal="left" vertical="center" wrapText="1"/>
    </xf>
    <xf numFmtId="4" fontId="16" fillId="2" borderId="1" xfId="2" applyNumberFormat="1" applyFont="1" applyFill="1" applyBorder="1" applyAlignment="1">
      <alignment horizontal="left"/>
    </xf>
    <xf numFmtId="4" fontId="17" fillId="2" borderId="1" xfId="2" applyNumberFormat="1" applyFont="1" applyFill="1" applyBorder="1" applyAlignment="1">
      <alignment horizontal="left"/>
    </xf>
    <xf numFmtId="49" fontId="16" fillId="0" borderId="37" xfId="2" applyNumberFormat="1" applyFont="1" applyBorder="1" applyAlignment="1">
      <alignment horizontal="center" vertical="center"/>
    </xf>
    <xf numFmtId="4" fontId="16" fillId="2" borderId="37" xfId="2" applyNumberFormat="1" applyFont="1" applyFill="1" applyBorder="1" applyAlignment="1">
      <alignment horizontal="left"/>
    </xf>
    <xf numFmtId="49" fontId="18" fillId="0" borderId="1" xfId="2" applyNumberFormat="1" applyFont="1" applyBorder="1" applyAlignment="1">
      <alignment horizontal="left" vertical="center"/>
    </xf>
    <xf numFmtId="49" fontId="16" fillId="11" borderId="37" xfId="2" applyNumberFormat="1" applyFont="1" applyFill="1" applyBorder="1" applyAlignment="1">
      <alignment horizontal="center" vertical="center"/>
    </xf>
    <xf numFmtId="0" fontId="16" fillId="11" borderId="20" xfId="2" applyFont="1" applyFill="1" applyBorder="1" applyAlignment="1">
      <alignment horizontal="left" vertical="center" wrapText="1"/>
    </xf>
    <xf numFmtId="49" fontId="17" fillId="0" borderId="1" xfId="2" applyNumberFormat="1" applyFont="1" applyBorder="1" applyAlignment="1">
      <alignment horizontal="left" vertical="center"/>
    </xf>
    <xf numFmtId="49" fontId="5" fillId="18" borderId="21" xfId="2" applyNumberFormat="1" applyFont="1" applyFill="1" applyBorder="1" applyAlignment="1">
      <alignment horizontal="left" vertical="center"/>
    </xf>
    <xf numFmtId="0" fontId="14" fillId="18" borderId="0" xfId="2" applyFont="1" applyFill="1" applyBorder="1" applyAlignment="1">
      <alignment horizontal="left" vertical="center" wrapText="1"/>
    </xf>
    <xf numFmtId="4" fontId="14" fillId="18" borderId="33" xfId="2" applyNumberFormat="1" applyFont="1" applyFill="1" applyBorder="1" applyAlignment="1">
      <alignment horizontal="left" vertical="center"/>
    </xf>
    <xf numFmtId="4" fontId="14" fillId="18" borderId="21" xfId="2" applyNumberFormat="1" applyFont="1" applyFill="1" applyBorder="1" applyAlignment="1">
      <alignment horizontal="left" vertical="center"/>
    </xf>
    <xf numFmtId="4" fontId="14" fillId="2" borderId="33" xfId="2" applyNumberFormat="1" applyFont="1" applyFill="1" applyBorder="1" applyAlignment="1">
      <alignment horizontal="left" vertical="center"/>
    </xf>
    <xf numFmtId="4" fontId="14" fillId="2" borderId="29" xfId="2" applyNumberFormat="1" applyFont="1" applyFill="1" applyBorder="1" applyAlignment="1">
      <alignment horizontal="left" vertical="center"/>
    </xf>
    <xf numFmtId="4" fontId="14" fillId="2" borderId="21" xfId="2" applyNumberFormat="1" applyFont="1" applyFill="1" applyBorder="1" applyAlignment="1">
      <alignment horizontal="left" vertical="center"/>
    </xf>
    <xf numFmtId="4" fontId="14" fillId="14" borderId="29" xfId="2" applyNumberFormat="1" applyFont="1" applyFill="1" applyBorder="1" applyAlignment="1">
      <alignment horizontal="left" vertical="center"/>
    </xf>
    <xf numFmtId="4" fontId="14" fillId="15" borderId="29" xfId="2" applyNumberFormat="1" applyFont="1" applyFill="1" applyBorder="1" applyAlignment="1">
      <alignment horizontal="left" vertical="center"/>
    </xf>
    <xf numFmtId="4" fontId="14" fillId="16" borderId="29" xfId="2" applyNumberFormat="1" applyFont="1" applyFill="1" applyBorder="1" applyAlignment="1">
      <alignment horizontal="left" vertical="center"/>
    </xf>
    <xf numFmtId="4" fontId="14" fillId="17" borderId="29" xfId="2" applyNumberFormat="1" applyFont="1" applyFill="1" applyBorder="1" applyAlignment="1">
      <alignment horizontal="left" vertical="center"/>
    </xf>
    <xf numFmtId="4" fontId="14" fillId="10" borderId="29" xfId="2" applyNumberFormat="1" applyFont="1" applyFill="1" applyBorder="1" applyAlignment="1">
      <alignment horizontal="left" vertical="center"/>
    </xf>
    <xf numFmtId="4" fontId="5" fillId="0" borderId="1" xfId="2" applyNumberFormat="1" applyFont="1" applyBorder="1" applyAlignment="1">
      <alignment horizontal="left" vertical="center"/>
    </xf>
    <xf numFmtId="4" fontId="5" fillId="0" borderId="20" xfId="2" applyNumberFormat="1" applyFont="1" applyBorder="1" applyAlignment="1">
      <alignment horizontal="left" vertical="center"/>
    </xf>
    <xf numFmtId="4" fontId="5" fillId="0" borderId="37" xfId="2" applyNumberFormat="1" applyFont="1" applyFill="1" applyBorder="1" applyAlignment="1">
      <alignment horizontal="left" vertical="center"/>
    </xf>
    <xf numFmtId="4" fontId="5" fillId="0" borderId="1" xfId="2" applyNumberFormat="1" applyFont="1" applyFill="1" applyBorder="1" applyAlignment="1">
      <alignment horizontal="left" vertical="center"/>
    </xf>
    <xf numFmtId="4" fontId="5" fillId="2" borderId="1" xfId="2" applyNumberFormat="1" applyFont="1" applyFill="1" applyBorder="1" applyAlignment="1">
      <alignment horizontal="left" vertical="center"/>
    </xf>
    <xf numFmtId="4" fontId="5" fillId="14" borderId="1" xfId="2" applyNumberFormat="1" applyFont="1" applyFill="1" applyBorder="1" applyAlignment="1">
      <alignment horizontal="left" vertical="center"/>
    </xf>
    <xf numFmtId="4" fontId="5" fillId="15" borderId="1" xfId="2" applyNumberFormat="1" applyFont="1" applyFill="1" applyBorder="1" applyAlignment="1">
      <alignment horizontal="left" vertical="center"/>
    </xf>
    <xf numFmtId="4" fontId="5" fillId="16" borderId="1" xfId="2" applyNumberFormat="1" applyFont="1" applyFill="1" applyBorder="1" applyAlignment="1">
      <alignment horizontal="left" vertical="center"/>
    </xf>
    <xf numFmtId="4" fontId="5" fillId="17" borderId="1" xfId="2" applyNumberFormat="1" applyFont="1" applyFill="1" applyBorder="1" applyAlignment="1">
      <alignment horizontal="left" vertical="center"/>
    </xf>
    <xf numFmtId="4" fontId="5" fillId="10" borderId="1" xfId="2" applyNumberFormat="1" applyFont="1" applyFill="1" applyBorder="1" applyAlignment="1">
      <alignment horizontal="left" vertical="center"/>
    </xf>
    <xf numFmtId="0" fontId="14" fillId="2" borderId="0" xfId="2" applyFont="1" applyFill="1" applyAlignment="1">
      <alignment horizontal="left"/>
    </xf>
    <xf numFmtId="0" fontId="14" fillId="0" borderId="17" xfId="2" applyFont="1" applyBorder="1" applyAlignment="1">
      <alignment horizontal="left"/>
    </xf>
    <xf numFmtId="0" fontId="14" fillId="0" borderId="18" xfId="2" applyFont="1" applyBorder="1" applyAlignment="1">
      <alignment horizontal="center"/>
    </xf>
    <xf numFmtId="0" fontId="14" fillId="0" borderId="18" xfId="2" applyFont="1" applyBorder="1" applyAlignment="1">
      <alignment horizontal="left"/>
    </xf>
    <xf numFmtId="4" fontId="14" fillId="0" borderId="19" xfId="2" applyNumberFormat="1" applyFont="1" applyBorder="1" applyAlignment="1">
      <alignment horizontal="left"/>
    </xf>
    <xf numFmtId="4" fontId="14" fillId="0" borderId="17" xfId="2" applyNumberFormat="1" applyFont="1" applyBorder="1" applyAlignment="1">
      <alignment horizontal="left"/>
    </xf>
    <xf numFmtId="4" fontId="14" fillId="0" borderId="28" xfId="2" applyNumberFormat="1" applyFont="1" applyBorder="1" applyAlignment="1">
      <alignment horizontal="center"/>
    </xf>
    <xf numFmtId="4" fontId="14" fillId="0" borderId="28" xfId="2" applyNumberFormat="1" applyFont="1" applyBorder="1" applyAlignment="1">
      <alignment horizontal="left"/>
    </xf>
    <xf numFmtId="0" fontId="19" fillId="0" borderId="3" xfId="2" applyFont="1" applyBorder="1" applyAlignment="1">
      <alignment horizontal="center" vertical="center"/>
    </xf>
    <xf numFmtId="0" fontId="20" fillId="12" borderId="41" xfId="2" applyFont="1" applyFill="1" applyBorder="1" applyAlignment="1">
      <alignment horizontal="left" vertical="center"/>
    </xf>
    <xf numFmtId="4" fontId="14" fillId="0" borderId="28" xfId="2" applyNumberFormat="1" applyFont="1" applyBorder="1" applyAlignment="1">
      <alignment horizontal="center" vertical="center"/>
    </xf>
    <xf numFmtId="0" fontId="14" fillId="2" borderId="0" xfId="2" applyFont="1" applyFill="1"/>
    <xf numFmtId="0" fontId="15" fillId="2" borderId="0" xfId="2" applyFont="1" applyFill="1"/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4" fontId="5" fillId="0" borderId="0" xfId="2" applyNumberFormat="1" applyFont="1" applyAlignment="1">
      <alignment horizontal="left"/>
    </xf>
    <xf numFmtId="4" fontId="5" fillId="0" borderId="0" xfId="2" applyNumberFormat="1" applyFont="1" applyAlignment="1">
      <alignment horizontal="center"/>
    </xf>
    <xf numFmtId="4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/>
    <xf numFmtId="0" fontId="21" fillId="2" borderId="0" xfId="2" applyFont="1" applyFill="1"/>
    <xf numFmtId="0" fontId="21" fillId="0" borderId="0" xfId="2" applyFont="1"/>
    <xf numFmtId="0" fontId="21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12" fillId="2" borderId="0" xfId="2" applyFont="1" applyFill="1" applyAlignment="1">
      <alignment vertical="center"/>
    </xf>
    <xf numFmtId="0" fontId="5" fillId="0" borderId="0" xfId="2"/>
    <xf numFmtId="0" fontId="5" fillId="0" borderId="0" xfId="2" applyAlignment="1">
      <alignment horizontal="center"/>
    </xf>
    <xf numFmtId="0" fontId="14" fillId="0" borderId="0" xfId="2" applyFont="1"/>
    <xf numFmtId="0" fontId="5" fillId="0" borderId="0" xfId="2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center"/>
    </xf>
    <xf numFmtId="49" fontId="2" fillId="2" borderId="0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3" fillId="2" borderId="3" xfId="4" applyFont="1" applyFill="1" applyBorder="1" applyAlignment="1">
      <alignment horizontal="left" vertical="center" wrapText="1"/>
    </xf>
    <xf numFmtId="164" fontId="3" fillId="2" borderId="1" xfId="4" applyFont="1" applyFill="1" applyBorder="1" applyAlignment="1">
      <alignment horizontal="left" vertical="center" wrapText="1"/>
    </xf>
    <xf numFmtId="164" fontId="3" fillId="2" borderId="12" xfId="4" applyFont="1" applyFill="1" applyBorder="1" applyAlignment="1">
      <alignment horizontal="left" vertical="center" wrapText="1"/>
    </xf>
    <xf numFmtId="39" fontId="1" fillId="0" borderId="3" xfId="0" applyNumberFormat="1" applyFont="1" applyBorder="1" applyAlignment="1">
      <alignment horizontal="justify" vertical="center"/>
    </xf>
    <xf numFmtId="49" fontId="2" fillId="4" borderId="26" xfId="1" applyNumberFormat="1" applyFont="1" applyFill="1" applyBorder="1" applyAlignment="1">
      <alignment horizontal="center" vertical="center" wrapText="1"/>
    </xf>
    <xf numFmtId="49" fontId="2" fillId="4" borderId="6" xfId="1" applyNumberFormat="1" applyFont="1" applyFill="1" applyBorder="1" applyAlignment="1">
      <alignment horizontal="center" vertical="center" wrapText="1"/>
    </xf>
    <xf numFmtId="49" fontId="23" fillId="2" borderId="0" xfId="1" applyNumberFormat="1" applyFont="1" applyFill="1" applyBorder="1" applyAlignment="1">
      <alignment vertical="center" wrapText="1"/>
    </xf>
    <xf numFmtId="0" fontId="23" fillId="2" borderId="0" xfId="1" applyFont="1" applyFill="1" applyBorder="1" applyAlignment="1">
      <alignment vertical="center" wrapText="1"/>
    </xf>
    <xf numFmtId="49" fontId="23" fillId="2" borderId="0" xfId="1" applyNumberFormat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left" vertical="center" wrapText="1"/>
    </xf>
    <xf numFmtId="49" fontId="23" fillId="2" borderId="0" xfId="1" applyNumberFormat="1" applyFont="1" applyFill="1" applyBorder="1" applyAlignment="1">
      <alignment vertical="center" wrapText="1"/>
    </xf>
    <xf numFmtId="49" fontId="4" fillId="2" borderId="0" xfId="1" applyNumberFormat="1" applyFont="1" applyFill="1" applyBorder="1" applyAlignment="1">
      <alignment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49" fontId="23" fillId="2" borderId="0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39" fontId="8" fillId="11" borderId="29" xfId="3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justify" vertical="center"/>
    </xf>
    <xf numFmtId="0" fontId="3" fillId="3" borderId="24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25" xfId="1" applyFont="1" applyFill="1" applyBorder="1" applyAlignment="1">
      <alignment horizontal="left" vertical="center" wrapText="1"/>
    </xf>
    <xf numFmtId="49" fontId="3" fillId="3" borderId="25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39" fontId="1" fillId="3" borderId="42" xfId="0" applyNumberFormat="1" applyFont="1" applyFill="1" applyBorder="1" applyAlignment="1">
      <alignment horizontal="justify" vertical="center"/>
    </xf>
    <xf numFmtId="164" fontId="3" fillId="3" borderId="42" xfId="4" applyFont="1" applyFill="1" applyBorder="1" applyAlignment="1">
      <alignment horizontal="left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3" borderId="42" xfId="0" applyFont="1" applyFill="1" applyBorder="1" applyAlignment="1">
      <alignment horizontal="center" vertical="center"/>
    </xf>
    <xf numFmtId="49" fontId="3" fillId="3" borderId="42" xfId="1" applyNumberFormat="1" applyFont="1" applyFill="1" applyBorder="1" applyAlignment="1">
      <alignment horizontal="center" vertical="center" wrapText="1"/>
    </xf>
    <xf numFmtId="39" fontId="1" fillId="0" borderId="1" xfId="0" applyNumberFormat="1" applyFont="1" applyBorder="1" applyAlignment="1">
      <alignment horizontal="justify" vertical="center"/>
    </xf>
    <xf numFmtId="39" fontId="1" fillId="3" borderId="1" xfId="0" applyNumberFormat="1" applyFont="1" applyFill="1" applyBorder="1" applyAlignment="1">
      <alignment horizontal="justify" vertical="center"/>
    </xf>
    <xf numFmtId="164" fontId="3" fillId="3" borderId="1" xfId="4" applyFont="1" applyFill="1" applyBorder="1" applyAlignment="1">
      <alignment horizontal="left" vertical="center" wrapText="1"/>
    </xf>
    <xf numFmtId="49" fontId="3" fillId="3" borderId="9" xfId="1" applyNumberFormat="1" applyFont="1" applyFill="1" applyBorder="1" applyAlignment="1">
      <alignment horizontal="center" vertical="center" wrapText="1"/>
    </xf>
    <xf numFmtId="49" fontId="2" fillId="2" borderId="14" xfId="1" applyNumberFormat="1" applyFont="1" applyFill="1" applyBorder="1" applyAlignment="1">
      <alignment horizontal="center" vertical="center" wrapText="1"/>
    </xf>
    <xf numFmtId="49" fontId="2" fillId="4" borderId="50" xfId="1" applyNumberFormat="1" applyFont="1" applyFill="1" applyBorder="1" applyAlignment="1">
      <alignment horizontal="center" vertical="center" wrapText="1"/>
    </xf>
    <xf numFmtId="49" fontId="2" fillId="2" borderId="50" xfId="1" applyNumberFormat="1" applyFont="1" applyFill="1" applyBorder="1" applyAlignment="1">
      <alignment horizontal="center" vertical="center" wrapText="1"/>
    </xf>
    <xf numFmtId="0" fontId="2" fillId="4" borderId="50" xfId="1" applyFont="1" applyFill="1" applyBorder="1" applyAlignment="1">
      <alignment horizontal="left" vertical="center" wrapText="1"/>
    </xf>
    <xf numFmtId="0" fontId="2" fillId="2" borderId="50" xfId="1" applyFont="1" applyFill="1" applyBorder="1" applyAlignment="1">
      <alignment horizontal="left" vertical="center" wrapText="1"/>
    </xf>
    <xf numFmtId="0" fontId="2" fillId="4" borderId="51" xfId="1" applyFont="1" applyFill="1" applyBorder="1" applyAlignment="1">
      <alignment horizontal="left" vertical="center" wrapText="1"/>
    </xf>
    <xf numFmtId="49" fontId="2" fillId="4" borderId="51" xfId="1" applyNumberFormat="1" applyFont="1" applyFill="1" applyBorder="1" applyAlignment="1">
      <alignment horizontal="center" vertical="center" wrapText="1"/>
    </xf>
    <xf numFmtId="49" fontId="2" fillId="4" borderId="25" xfId="1" applyNumberFormat="1" applyFont="1" applyFill="1" applyBorder="1" applyAlignment="1">
      <alignment horizontal="center" vertical="center" wrapText="1"/>
    </xf>
    <xf numFmtId="49" fontId="3" fillId="2" borderId="26" xfId="1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6" xfId="0" applyFont="1" applyBorder="1" applyAlignment="1">
      <alignment horizontal="center" vertical="center"/>
    </xf>
    <xf numFmtId="39" fontId="1" fillId="0" borderId="6" xfId="0" applyNumberFormat="1" applyFont="1" applyBorder="1" applyAlignment="1">
      <alignment horizontal="justify" vertical="center"/>
    </xf>
    <xf numFmtId="164" fontId="3" fillId="2" borderId="6" xfId="4" applyFont="1" applyFill="1" applyBorder="1" applyAlignment="1">
      <alignment horizontal="left" vertical="center" wrapText="1"/>
    </xf>
    <xf numFmtId="49" fontId="3" fillId="2" borderId="6" xfId="1" applyNumberFormat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3" borderId="22" xfId="1" applyNumberFormat="1" applyFont="1" applyFill="1" applyBorder="1" applyAlignment="1">
      <alignment horizontal="center" vertical="center" wrapText="1"/>
    </xf>
    <xf numFmtId="49" fontId="3" fillId="2" borderId="24" xfId="1" applyNumberFormat="1" applyFont="1" applyFill="1" applyBorder="1" applyAlignment="1">
      <alignment horizontal="center" vertical="center" wrapText="1"/>
    </xf>
    <xf numFmtId="49" fontId="3" fillId="3" borderId="52" xfId="1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164" fontId="3" fillId="3" borderId="12" xfId="4" applyFont="1" applyFill="1" applyBorder="1" applyAlignment="1">
      <alignment horizontal="left" vertical="center" wrapText="1"/>
    </xf>
    <xf numFmtId="49" fontId="3" fillId="3" borderId="12" xfId="1" applyNumberFormat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justify" vertical="center"/>
    </xf>
    <xf numFmtId="0" fontId="3" fillId="3" borderId="11" xfId="1" applyFont="1" applyFill="1" applyBorder="1" applyAlignment="1">
      <alignment horizontal="left" vertical="center" wrapText="1"/>
    </xf>
    <xf numFmtId="0" fontId="3" fillId="3" borderId="53" xfId="1" applyFont="1" applyFill="1" applyBorder="1" applyAlignment="1">
      <alignment horizontal="left" vertical="center" wrapText="1"/>
    </xf>
    <xf numFmtId="49" fontId="3" fillId="3" borderId="13" xfId="1" applyNumberFormat="1" applyFont="1" applyFill="1" applyBorder="1" applyAlignment="1">
      <alignment horizontal="center" vertical="center" wrapText="1"/>
    </xf>
    <xf numFmtId="49" fontId="3" fillId="2" borderId="21" xfId="1" applyNumberFormat="1" applyFont="1" applyFill="1" applyBorder="1" applyAlignment="1">
      <alignment horizontal="center" vertical="center" wrapText="1"/>
    </xf>
    <xf numFmtId="49" fontId="3" fillId="2" borderId="33" xfId="1" applyNumberFormat="1" applyFont="1" applyFill="1" applyBorder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49" fontId="3" fillId="2" borderId="18" xfId="1" applyNumberFormat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left" vertical="center" wrapText="1"/>
    </xf>
    <xf numFmtId="49" fontId="3" fillId="2" borderId="19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2" fillId="4" borderId="1" xfId="1" applyNumberFormat="1" applyFont="1" applyFill="1" applyBorder="1" applyAlignment="1">
      <alignment horizontal="center" vertical="center" wrapText="1"/>
    </xf>
    <xf numFmtId="49" fontId="3" fillId="2" borderId="50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3" fillId="2" borderId="0" xfId="1" applyNumberFormat="1" applyFont="1" applyFill="1" applyBorder="1" applyAlignment="1">
      <alignment horizontal="left" vertical="center" wrapText="1"/>
    </xf>
    <xf numFmtId="49" fontId="4" fillId="2" borderId="0" xfId="1" applyNumberFormat="1" applyFont="1" applyFill="1" applyBorder="1" applyAlignment="1">
      <alignment horizontal="left" vertical="center" wrapText="1"/>
    </xf>
    <xf numFmtId="49" fontId="2" fillId="4" borderId="41" xfId="1" applyNumberFormat="1" applyFont="1" applyFill="1" applyBorder="1" applyAlignment="1">
      <alignment horizontal="center" vertical="center" wrapText="1"/>
    </xf>
    <xf numFmtId="49" fontId="2" fillId="4" borderId="49" xfId="1" applyNumberFormat="1" applyFont="1" applyFill="1" applyBorder="1" applyAlignment="1">
      <alignment horizontal="center" vertical="center" wrapText="1"/>
    </xf>
    <xf numFmtId="49" fontId="2" fillId="4" borderId="48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left" vertical="center" wrapText="1"/>
    </xf>
    <xf numFmtId="49" fontId="3" fillId="2" borderId="33" xfId="1" applyNumberFormat="1" applyFont="1" applyFill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49" fontId="23" fillId="2" borderId="0" xfId="1" applyNumberFormat="1" applyFont="1" applyFill="1" applyBorder="1" applyAlignment="1">
      <alignment vertical="center" wrapText="1"/>
    </xf>
    <xf numFmtId="49" fontId="4" fillId="2" borderId="0" xfId="1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49" fontId="3" fillId="2" borderId="42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54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42" xfId="1" applyNumberFormat="1" applyFont="1" applyFill="1" applyBorder="1" applyAlignment="1">
      <alignment horizontal="center" vertical="center" wrapText="1"/>
    </xf>
    <xf numFmtId="49" fontId="2" fillId="2" borderId="12" xfId="1" applyNumberFormat="1" applyFont="1" applyFill="1" applyBorder="1" applyAlignment="1">
      <alignment horizontal="center" vertical="center" wrapText="1"/>
    </xf>
    <xf numFmtId="49" fontId="3" fillId="2" borderId="8" xfId="1" applyNumberFormat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6" fillId="9" borderId="0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8" fillId="0" borderId="18" xfId="2" applyFont="1" applyBorder="1" applyAlignment="1">
      <alignment horizontal="center"/>
    </xf>
    <xf numFmtId="4" fontId="13" fillId="13" borderId="30" xfId="2" applyNumberFormat="1" applyFont="1" applyFill="1" applyBorder="1" applyAlignment="1">
      <alignment horizontal="center" vertical="center"/>
    </xf>
    <xf numFmtId="4" fontId="13" fillId="13" borderId="31" xfId="2" applyNumberFormat="1" applyFont="1" applyFill="1" applyBorder="1" applyAlignment="1">
      <alignment horizontal="center" vertical="center"/>
    </xf>
    <xf numFmtId="4" fontId="13" fillId="13" borderId="32" xfId="2" applyNumberFormat="1" applyFont="1" applyFill="1" applyBorder="1" applyAlignment="1">
      <alignment horizontal="center" vertical="center"/>
    </xf>
    <xf numFmtId="0" fontId="14" fillId="13" borderId="30" xfId="2" applyFont="1" applyFill="1" applyBorder="1" applyAlignment="1">
      <alignment horizontal="center"/>
    </xf>
    <xf numFmtId="0" fontId="14" fillId="13" borderId="32" xfId="2" applyFont="1" applyFill="1" applyBorder="1" applyAlignment="1">
      <alignment horizontal="center"/>
    </xf>
    <xf numFmtId="0" fontId="5" fillId="0" borderId="31" xfId="2" applyFont="1" applyBorder="1" applyAlignment="1">
      <alignment horizontal="left"/>
    </xf>
    <xf numFmtId="0" fontId="5" fillId="14" borderId="31" xfId="2" applyFont="1" applyFill="1" applyBorder="1" applyAlignment="1">
      <alignment horizontal="left"/>
    </xf>
    <xf numFmtId="0" fontId="5" fillId="15" borderId="31" xfId="2" applyFont="1" applyFill="1" applyBorder="1" applyAlignment="1">
      <alignment horizontal="left"/>
    </xf>
    <xf numFmtId="0" fontId="5" fillId="16" borderId="31" xfId="2" applyFont="1" applyFill="1" applyBorder="1" applyAlignment="1">
      <alignment horizontal="left"/>
    </xf>
    <xf numFmtId="0" fontId="5" fillId="17" borderId="31" xfId="2" applyFont="1" applyFill="1" applyBorder="1" applyAlignment="1">
      <alignment horizontal="left"/>
    </xf>
    <xf numFmtId="0" fontId="14" fillId="11" borderId="30" xfId="2" applyFont="1" applyFill="1" applyBorder="1" applyAlignment="1">
      <alignment horizontal="center"/>
    </xf>
    <xf numFmtId="0" fontId="14" fillId="11" borderId="32" xfId="2" applyFont="1" applyFill="1" applyBorder="1" applyAlignment="1">
      <alignment horizontal="center"/>
    </xf>
    <xf numFmtId="0" fontId="14" fillId="13" borderId="17" xfId="2" applyFont="1" applyFill="1" applyBorder="1" applyAlignment="1">
      <alignment horizontal="center"/>
    </xf>
    <xf numFmtId="0" fontId="14" fillId="13" borderId="18" xfId="2" applyFont="1" applyFill="1" applyBorder="1" applyAlignment="1">
      <alignment horizontal="center"/>
    </xf>
    <xf numFmtId="4" fontId="13" fillId="0" borderId="30" xfId="2" applyNumberFormat="1" applyFont="1" applyBorder="1" applyAlignment="1">
      <alignment horizontal="center" vertical="center"/>
    </xf>
    <xf numFmtId="4" fontId="13" fillId="0" borderId="31" xfId="2" applyNumberFormat="1" applyFont="1" applyBorder="1" applyAlignment="1">
      <alignment horizontal="center" vertical="center"/>
    </xf>
    <xf numFmtId="4" fontId="13" fillId="0" borderId="32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13" fillId="13" borderId="30" xfId="2" applyFont="1" applyFill="1" applyBorder="1" applyAlignment="1">
      <alignment horizontal="center" vertical="center"/>
    </xf>
    <xf numFmtId="0" fontId="13" fillId="13" borderId="31" xfId="2" applyFont="1" applyFill="1" applyBorder="1" applyAlignment="1">
      <alignment horizontal="center" vertical="center"/>
    </xf>
    <xf numFmtId="0" fontId="13" fillId="13" borderId="32" xfId="2" applyFont="1" applyFill="1" applyBorder="1" applyAlignment="1">
      <alignment horizontal="center" vertical="center"/>
    </xf>
    <xf numFmtId="49" fontId="3" fillId="2" borderId="55" xfId="1" applyNumberFormat="1" applyFont="1" applyFill="1" applyBorder="1" applyAlignment="1">
      <alignment horizontal="center" vertical="center" wrapText="1"/>
    </xf>
  </cellXfs>
  <cellStyles count="5">
    <cellStyle name="Millares 2" xfId="3"/>
    <cellStyle name="Moneda" xfId="4" builtinId="4"/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948760</xdr:colOff>
      <xdr:row>0</xdr:row>
      <xdr:rowOff>43658</xdr:rowOff>
    </xdr:from>
    <xdr:to>
      <xdr:col>2</xdr:col>
      <xdr:colOff>214313</xdr:colOff>
      <xdr:row>2</xdr:row>
      <xdr:rowOff>196761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8323" y="43658"/>
          <a:ext cx="563334" cy="581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95250</xdr:rowOff>
    </xdr:from>
    <xdr:to>
      <xdr:col>0</xdr:col>
      <xdr:colOff>704850</xdr:colOff>
      <xdr:row>5</xdr:row>
      <xdr:rowOff>142875</xdr:rowOff>
    </xdr:to>
    <xdr:pic>
      <xdr:nvPicPr>
        <xdr:cNvPr id="2" name="2 Imagen" descr="C:\Users\egimenes\AppData\Local\Microsoft\Windows\Temporary Internet Files\Content.Outlook\PS0RT5PO\Principal (1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00050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2</xdr:row>
      <xdr:rowOff>76200</xdr:rowOff>
    </xdr:to>
    <xdr:pic>
      <xdr:nvPicPr>
        <xdr:cNvPr id="3" name="Imagen 9" descr="336-20 | Presidencia de la Repú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0.02%20A&#209;O%202025/3-PEI%20Y%20POA/PACC%20NO%20ALINE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1 (2)"/>
      <sheetName val="limpio"/>
    </sheetNames>
    <sheetDataSet>
      <sheetData sheetId="0"/>
      <sheetData sheetId="1">
        <row r="16">
          <cell r="A16">
            <v>78111808</v>
          </cell>
          <cell r="B16" t="str">
            <v>Alquiler de vehículos</v>
          </cell>
          <cell r="C16">
            <v>495000</v>
          </cell>
        </row>
        <row r="17">
          <cell r="A17">
            <v>10161707</v>
          </cell>
          <cell r="B17" t="str">
            <v>Arreglo de flores cortadas</v>
          </cell>
          <cell r="C17">
            <v>50000</v>
          </cell>
        </row>
        <row r="18">
          <cell r="A18">
            <v>55121715</v>
          </cell>
          <cell r="B18" t="str">
            <v>Banderas o accesorios</v>
          </cell>
          <cell r="C18">
            <v>200000</v>
          </cell>
        </row>
        <row r="19">
          <cell r="A19">
            <v>53103001</v>
          </cell>
          <cell r="B19" t="str">
            <v>Camisetas (t-shirts)</v>
          </cell>
          <cell r="C19">
            <v>250000</v>
          </cell>
        </row>
        <row r="22">
          <cell r="A22">
            <v>50192701</v>
          </cell>
          <cell r="B22" t="str">
            <v>Comidas combinadas frescas</v>
          </cell>
          <cell r="C22">
            <v>350000</v>
          </cell>
        </row>
        <row r="23">
          <cell r="A23">
            <v>43211805</v>
          </cell>
          <cell r="B23" t="str">
            <v>Dispositivos para almacenamiento de kits de servicio</v>
          </cell>
          <cell r="C23">
            <v>54000</v>
          </cell>
        </row>
        <row r="24">
          <cell r="A24">
            <v>15101506</v>
          </cell>
          <cell r="B24" t="str">
            <v>Gasolina</v>
          </cell>
          <cell r="C24">
            <v>4200000</v>
          </cell>
        </row>
        <row r="27">
          <cell r="A27">
            <v>50221102</v>
          </cell>
          <cell r="B27" t="str">
            <v>Grano de harina</v>
          </cell>
          <cell r="C27">
            <v>525000</v>
          </cell>
        </row>
        <row r="28">
          <cell r="A28">
            <v>82121506</v>
          </cell>
          <cell r="B28" t="str">
            <v>Impresión de publicaciones</v>
          </cell>
          <cell r="C28">
            <v>50000</v>
          </cell>
        </row>
        <row r="30">
          <cell r="A30">
            <v>49221505</v>
          </cell>
          <cell r="B30" t="str">
            <v>Mallas o redes para deportes</v>
          </cell>
          <cell r="C30">
            <v>650000</v>
          </cell>
        </row>
        <row r="31">
          <cell r="A31">
            <v>25172504</v>
          </cell>
          <cell r="B31" t="str">
            <v>Neumáticos para automoviles o camiones ligeros</v>
          </cell>
          <cell r="C31">
            <v>75000</v>
          </cell>
        </row>
        <row r="33">
          <cell r="A33">
            <v>14111507</v>
          </cell>
          <cell r="B33" t="str">
            <v>Papel para impresora o fotocopiadora</v>
          </cell>
          <cell r="C33">
            <v>80000</v>
          </cell>
        </row>
        <row r="34">
          <cell r="A34">
            <v>43201503</v>
          </cell>
          <cell r="B34" t="str">
            <v>Procesadores de unidad de procesamiento central cpu</v>
          </cell>
          <cell r="C34">
            <v>100000</v>
          </cell>
        </row>
        <row r="38">
          <cell r="A38">
            <v>78180107</v>
          </cell>
          <cell r="B38" t="str">
            <v>Reparación y mantenimiento de automóvil y de camiones ligeros</v>
          </cell>
          <cell r="C38">
            <v>425000</v>
          </cell>
        </row>
        <row r="39">
          <cell r="A39">
            <v>72101511</v>
          </cell>
          <cell r="B39" t="str">
            <v xml:space="preserve">Servicio de instalación o mantenimiento o reparación de aires acondicionados
</v>
          </cell>
          <cell r="C39">
            <v>42536</v>
          </cell>
        </row>
        <row r="40">
          <cell r="A40">
            <v>55101509</v>
          </cell>
          <cell r="B40" t="str">
            <v>Textos educacionales o vocacionales</v>
          </cell>
          <cell r="C40">
            <v>400000</v>
          </cell>
        </row>
        <row r="44">
          <cell r="A44">
            <v>44103103</v>
          </cell>
          <cell r="B44" t="str">
            <v>Tóner para impresoras o fax</v>
          </cell>
          <cell r="C44">
            <v>213474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58"/>
  <sheetViews>
    <sheetView tabSelected="1" topLeftCell="A37" zoomScale="80" zoomScaleNormal="80" workbookViewId="0">
      <selection activeCell="K10" sqref="K10"/>
    </sheetView>
  </sheetViews>
  <sheetFormatPr baseColWidth="10" defaultColWidth="11.44140625" defaultRowHeight="13.8" x14ac:dyDescent="0.3"/>
  <cols>
    <col min="1" max="1" width="4.6640625" style="2" customWidth="1"/>
    <col min="2" max="2" width="19.44140625" style="1" customWidth="1"/>
    <col min="3" max="3" width="14" style="1" customWidth="1"/>
    <col min="4" max="4" width="13.33203125" style="1" customWidth="1"/>
    <col min="5" max="5" width="14.88671875" style="1" customWidth="1"/>
    <col min="6" max="6" width="14.5546875" style="1" customWidth="1"/>
    <col min="7" max="7" width="12.88671875" style="1" customWidth="1"/>
    <col min="8" max="8" width="7.5546875" style="1" bestFit="1" customWidth="1"/>
    <col min="9" max="9" width="18.44140625" style="6" customWidth="1"/>
    <col min="10" max="10" width="6.5546875" style="1" bestFit="1" customWidth="1"/>
    <col min="11" max="11" width="72.33203125" style="1" customWidth="1"/>
    <col min="12" max="12" width="13.88671875" style="1" bestFit="1" customWidth="1"/>
    <col min="13" max="13" width="37.88671875" style="1" bestFit="1" customWidth="1"/>
    <col min="14" max="14" width="15.44140625" style="2" customWidth="1"/>
    <col min="15" max="15" width="18.109375" style="1" customWidth="1"/>
    <col min="16" max="20" width="2.33203125" style="2" bestFit="1" customWidth="1"/>
    <col min="21" max="24" width="2.5546875" style="2" bestFit="1" customWidth="1"/>
    <col min="25" max="27" width="3.88671875" style="2" bestFit="1" customWidth="1"/>
    <col min="28" max="28" width="20.44140625" style="1" customWidth="1"/>
    <col min="29" max="29" width="2.44140625" style="2" customWidth="1"/>
    <col min="30" max="16384" width="11.44140625" style="2"/>
  </cols>
  <sheetData>
    <row r="1" spans="2:28" ht="17.25" customHeight="1" x14ac:dyDescent="0.3"/>
    <row r="2" spans="2:28" ht="17.25" customHeight="1" x14ac:dyDescent="0.3"/>
    <row r="3" spans="2:28" ht="17.25" customHeight="1" x14ac:dyDescent="0.3"/>
    <row r="4" spans="2:28" s="237" customFormat="1" ht="17.25" customHeight="1" x14ac:dyDescent="0.3">
      <c r="B4" s="320" t="s">
        <v>38</v>
      </c>
      <c r="C4" s="320"/>
      <c r="D4" s="320"/>
      <c r="E4" s="320"/>
      <c r="F4" s="234"/>
      <c r="G4" s="234"/>
      <c r="H4" s="234"/>
      <c r="I4" s="235"/>
      <c r="J4" s="234"/>
      <c r="K4" s="234"/>
      <c r="L4" s="236"/>
      <c r="M4" s="236"/>
      <c r="O4" s="236"/>
      <c r="AB4" s="236"/>
    </row>
    <row r="5" spans="2:28" s="237" customFormat="1" ht="17.25" customHeight="1" x14ac:dyDescent="0.3">
      <c r="B5" s="321" t="s">
        <v>39</v>
      </c>
      <c r="C5" s="321"/>
      <c r="D5" s="321"/>
      <c r="E5" s="321"/>
      <c r="F5" s="234"/>
      <c r="G5" s="234"/>
      <c r="H5" s="234"/>
      <c r="I5" s="235"/>
      <c r="J5" s="234"/>
      <c r="K5" s="234"/>
      <c r="L5" s="236"/>
      <c r="M5" s="236"/>
      <c r="O5" s="236"/>
      <c r="AB5" s="236"/>
    </row>
    <row r="6" spans="2:28" s="237" customFormat="1" ht="17.25" customHeight="1" x14ac:dyDescent="0.3">
      <c r="B6" s="239"/>
      <c r="C6" s="239"/>
      <c r="D6" s="239"/>
      <c r="E6" s="239"/>
      <c r="F6" s="238"/>
      <c r="G6" s="238"/>
      <c r="H6" s="238"/>
      <c r="I6" s="235"/>
      <c r="J6" s="238"/>
      <c r="K6" s="238"/>
      <c r="L6" s="236"/>
      <c r="M6" s="236"/>
      <c r="O6" s="236"/>
      <c r="AB6" s="236"/>
    </row>
    <row r="7" spans="2:28" s="237" customFormat="1" ht="24.75" customHeight="1" x14ac:dyDescent="0.3">
      <c r="B7" s="244" t="s">
        <v>265</v>
      </c>
      <c r="C7" s="243" t="s">
        <v>266</v>
      </c>
      <c r="D7" s="308" t="s">
        <v>38</v>
      </c>
      <c r="E7" s="308"/>
      <c r="F7" s="308"/>
      <c r="G7" s="308"/>
      <c r="H7" s="308"/>
      <c r="I7" s="308"/>
      <c r="J7" s="308"/>
      <c r="K7" s="308"/>
      <c r="L7" s="236"/>
      <c r="M7" s="236"/>
      <c r="O7" s="236"/>
      <c r="AB7" s="236"/>
    </row>
    <row r="8" spans="2:28" s="237" customFormat="1" ht="24.75" customHeight="1" x14ac:dyDescent="0.3">
      <c r="B8" s="239" t="s">
        <v>267</v>
      </c>
      <c r="C8" s="243" t="s">
        <v>268</v>
      </c>
      <c r="D8" s="308" t="s">
        <v>38</v>
      </c>
      <c r="E8" s="308"/>
      <c r="F8" s="308"/>
      <c r="G8" s="308"/>
      <c r="H8" s="308"/>
      <c r="I8" s="308"/>
      <c r="J8" s="308"/>
      <c r="K8" s="308"/>
      <c r="L8" s="236"/>
      <c r="M8" s="236"/>
      <c r="O8" s="236"/>
      <c r="AB8" s="236"/>
    </row>
    <row r="9" spans="2:28" s="237" customFormat="1" ht="24.75" customHeight="1" x14ac:dyDescent="0.3">
      <c r="B9" s="239" t="s">
        <v>270</v>
      </c>
      <c r="C9" s="243" t="s">
        <v>269</v>
      </c>
      <c r="D9" s="309" t="s">
        <v>39</v>
      </c>
      <c r="E9" s="309"/>
      <c r="F9" s="309"/>
      <c r="G9" s="309"/>
      <c r="H9" s="309"/>
      <c r="I9" s="309"/>
      <c r="J9" s="309"/>
      <c r="K9" s="309"/>
      <c r="L9" s="236"/>
      <c r="M9" s="236"/>
      <c r="O9" s="236"/>
      <c r="AB9" s="236"/>
    </row>
    <row r="10" spans="2:28" s="237" customFormat="1" ht="17.25" customHeight="1" x14ac:dyDescent="0.3">
      <c r="B10" s="238"/>
      <c r="C10" s="238"/>
      <c r="D10" s="238"/>
      <c r="E10" s="238"/>
      <c r="F10" s="238"/>
      <c r="G10" s="238"/>
      <c r="H10" s="238"/>
      <c r="I10" s="235"/>
      <c r="J10" s="238"/>
      <c r="K10" s="238"/>
      <c r="L10" s="236"/>
      <c r="M10" s="236"/>
      <c r="O10" s="236"/>
      <c r="AB10" s="236"/>
    </row>
    <row r="11" spans="2:28" s="237" customFormat="1" ht="17.25" customHeight="1" x14ac:dyDescent="0.3">
      <c r="B11" s="238"/>
      <c r="C11" s="238"/>
      <c r="D11" s="238"/>
      <c r="E11" s="238"/>
      <c r="F11" s="238"/>
      <c r="G11" s="238"/>
      <c r="H11" s="238"/>
      <c r="I11" s="235"/>
      <c r="J11" s="238"/>
      <c r="K11" s="238"/>
      <c r="L11" s="236"/>
      <c r="M11" s="236"/>
      <c r="O11" s="236"/>
      <c r="AB11" s="236"/>
    </row>
    <row r="12" spans="2:28" s="237" customFormat="1" ht="17.25" customHeight="1" x14ac:dyDescent="0.3">
      <c r="B12" s="238"/>
      <c r="C12" s="238"/>
      <c r="D12" s="238"/>
      <c r="E12" s="238"/>
      <c r="F12" s="238"/>
      <c r="G12" s="238"/>
      <c r="H12" s="238"/>
      <c r="I12" s="235"/>
      <c r="J12" s="238"/>
      <c r="K12" s="238"/>
      <c r="L12" s="236"/>
      <c r="M12" s="236"/>
      <c r="O12" s="236"/>
      <c r="AB12" s="236"/>
    </row>
    <row r="13" spans="2:28" s="237" customFormat="1" ht="17.25" customHeight="1" x14ac:dyDescent="0.3">
      <c r="B13" s="321" t="s">
        <v>271</v>
      </c>
      <c r="C13" s="321"/>
      <c r="D13" s="238"/>
      <c r="E13" s="238"/>
      <c r="F13" s="238"/>
      <c r="G13" s="238"/>
      <c r="H13" s="238"/>
      <c r="I13" s="235"/>
      <c r="J13" s="238"/>
      <c r="K13" s="238"/>
      <c r="L13" s="236"/>
      <c r="M13" s="236"/>
      <c r="O13" s="236"/>
      <c r="AB13" s="236"/>
    </row>
    <row r="14" spans="2:28" s="237" customFormat="1" ht="30.75" customHeight="1" x14ac:dyDescent="0.3">
      <c r="B14" s="238" t="s">
        <v>256</v>
      </c>
      <c r="C14" s="238" t="s">
        <v>19</v>
      </c>
      <c r="D14" s="322" t="s">
        <v>259</v>
      </c>
      <c r="E14" s="322"/>
      <c r="F14" s="322"/>
      <c r="G14" s="322"/>
      <c r="H14" s="322"/>
      <c r="I14" s="322"/>
      <c r="J14" s="322"/>
      <c r="K14" s="322"/>
      <c r="L14" s="236"/>
      <c r="M14" s="236"/>
      <c r="O14" s="236"/>
      <c r="AB14" s="236"/>
    </row>
    <row r="15" spans="2:28" s="237" customFormat="1" ht="17.25" customHeight="1" x14ac:dyDescent="0.3">
      <c r="B15" s="238" t="s">
        <v>257</v>
      </c>
      <c r="C15" s="238" t="s">
        <v>260</v>
      </c>
      <c r="D15" s="322" t="s">
        <v>261</v>
      </c>
      <c r="E15" s="322"/>
      <c r="F15" s="322"/>
      <c r="G15" s="322"/>
      <c r="H15" s="322"/>
      <c r="I15" s="322"/>
      <c r="J15" s="322"/>
      <c r="K15" s="322"/>
      <c r="L15" s="236"/>
      <c r="M15" s="236"/>
      <c r="O15" s="236"/>
      <c r="AB15" s="236"/>
    </row>
    <row r="16" spans="2:28" s="237" customFormat="1" ht="14.4" x14ac:dyDescent="0.3">
      <c r="B16" s="238" t="s">
        <v>258</v>
      </c>
      <c r="C16" s="238" t="s">
        <v>262</v>
      </c>
      <c r="D16" s="322" t="s">
        <v>263</v>
      </c>
      <c r="E16" s="322"/>
      <c r="F16" s="322"/>
      <c r="G16" s="322"/>
      <c r="H16" s="322"/>
      <c r="I16" s="322"/>
      <c r="J16" s="322"/>
      <c r="K16" s="322"/>
      <c r="L16" s="236"/>
      <c r="M16" s="236"/>
      <c r="O16" s="236"/>
      <c r="AB16" s="236"/>
    </row>
    <row r="17" spans="2:28" ht="17.25" customHeight="1" x14ac:dyDescent="0.3"/>
    <row r="18" spans="2:28" ht="17.25" customHeight="1" thickBot="1" x14ac:dyDescent="0.35">
      <c r="B18" s="225"/>
      <c r="C18" s="225"/>
      <c r="P18" s="326">
        <v>14</v>
      </c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</row>
    <row r="19" spans="2:28" ht="17.25" customHeight="1" thickBot="1" x14ac:dyDescent="0.35">
      <c r="B19" s="225" t="s">
        <v>18</v>
      </c>
      <c r="C19" s="225" t="s">
        <v>19</v>
      </c>
      <c r="D19" s="225" t="s">
        <v>20</v>
      </c>
      <c r="E19" s="225" t="s">
        <v>21</v>
      </c>
      <c r="F19" s="225" t="s">
        <v>22</v>
      </c>
      <c r="G19" s="225" t="s">
        <v>23</v>
      </c>
      <c r="H19" s="225" t="s">
        <v>24</v>
      </c>
      <c r="I19" s="12">
        <v>8</v>
      </c>
      <c r="J19" s="341" t="s">
        <v>25</v>
      </c>
      <c r="K19" s="341"/>
      <c r="L19" s="225" t="s">
        <v>26</v>
      </c>
      <c r="M19" s="225" t="s">
        <v>273</v>
      </c>
      <c r="N19" s="3">
        <v>12</v>
      </c>
      <c r="O19" s="225" t="s">
        <v>274</v>
      </c>
      <c r="P19" s="323" t="s">
        <v>37</v>
      </c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5"/>
      <c r="AB19" s="225" t="s">
        <v>275</v>
      </c>
    </row>
    <row r="20" spans="2:28" ht="50.25" customHeight="1" thickBot="1" x14ac:dyDescent="0.35">
      <c r="B20" s="232" t="s">
        <v>7</v>
      </c>
      <c r="C20" s="233" t="s">
        <v>8</v>
      </c>
      <c r="D20" s="233" t="s">
        <v>3</v>
      </c>
      <c r="E20" s="233" t="s">
        <v>1</v>
      </c>
      <c r="F20" s="233" t="s">
        <v>0</v>
      </c>
      <c r="G20" s="233" t="s">
        <v>9</v>
      </c>
      <c r="H20" s="233" t="s">
        <v>10</v>
      </c>
      <c r="I20" s="233" t="s">
        <v>2</v>
      </c>
      <c r="J20" s="263" t="s">
        <v>36</v>
      </c>
      <c r="K20" s="263" t="s">
        <v>243</v>
      </c>
      <c r="L20" s="263" t="s">
        <v>237</v>
      </c>
      <c r="M20" s="263" t="s">
        <v>278</v>
      </c>
      <c r="N20" s="263" t="s">
        <v>4</v>
      </c>
      <c r="O20" s="263" t="s">
        <v>5</v>
      </c>
      <c r="P20" s="262" t="s">
        <v>18</v>
      </c>
      <c r="Q20" s="264" t="s">
        <v>19</v>
      </c>
      <c r="R20" s="264" t="s">
        <v>20</v>
      </c>
      <c r="S20" s="263" t="s">
        <v>21</v>
      </c>
      <c r="T20" s="263" t="s">
        <v>22</v>
      </c>
      <c r="U20" s="265">
        <v>6</v>
      </c>
      <c r="V20" s="266">
        <v>7</v>
      </c>
      <c r="W20" s="266">
        <v>8</v>
      </c>
      <c r="X20" s="266">
        <v>9</v>
      </c>
      <c r="Y20" s="265">
        <v>10</v>
      </c>
      <c r="Z20" s="265">
        <v>11</v>
      </c>
      <c r="AA20" s="267">
        <v>12</v>
      </c>
      <c r="AB20" s="268" t="s">
        <v>244</v>
      </c>
    </row>
    <row r="21" spans="2:28" ht="35.25" customHeight="1" x14ac:dyDescent="0.3">
      <c r="B21" s="338" t="s">
        <v>13</v>
      </c>
      <c r="C21" s="303" t="s">
        <v>14</v>
      </c>
      <c r="D21" s="303" t="s">
        <v>15</v>
      </c>
      <c r="E21" s="304" t="s">
        <v>6</v>
      </c>
      <c r="F21" s="304" t="s">
        <v>16</v>
      </c>
      <c r="G21" s="304" t="s">
        <v>11</v>
      </c>
      <c r="H21" s="334" t="s">
        <v>12</v>
      </c>
      <c r="I21" s="329" t="s">
        <v>17</v>
      </c>
      <c r="J21" s="270" t="s">
        <v>18</v>
      </c>
      <c r="K21" s="271" t="s">
        <v>28</v>
      </c>
      <c r="L21" s="272"/>
      <c r="M21" s="273"/>
      <c r="N21" s="274"/>
      <c r="O21" s="275"/>
      <c r="P21" s="276"/>
      <c r="Q21" s="271"/>
      <c r="R21" s="277"/>
      <c r="S21" s="277"/>
      <c r="T21" s="277"/>
      <c r="U21" s="277"/>
      <c r="V21" s="277"/>
      <c r="W21" s="277"/>
      <c r="X21" s="277"/>
      <c r="Y21" s="277"/>
      <c r="Z21" s="277"/>
      <c r="AA21" s="278"/>
      <c r="AB21" s="279"/>
    </row>
    <row r="22" spans="2:28" ht="35.25" customHeight="1" x14ac:dyDescent="0.3">
      <c r="B22" s="338"/>
      <c r="C22" s="303"/>
      <c r="D22" s="303"/>
      <c r="E22" s="300"/>
      <c r="F22" s="300"/>
      <c r="G22" s="300"/>
      <c r="H22" s="335"/>
      <c r="I22" s="330"/>
      <c r="J22" s="280" t="s">
        <v>19</v>
      </c>
      <c r="K22" s="255" t="s">
        <v>29</v>
      </c>
      <c r="L22" s="251"/>
      <c r="M22" s="255"/>
      <c r="N22" s="260"/>
      <c r="O22" s="254"/>
      <c r="P22" s="247"/>
      <c r="Q22" s="246"/>
      <c r="R22" s="248"/>
      <c r="S22" s="248"/>
      <c r="T22" s="248"/>
      <c r="U22" s="248"/>
      <c r="V22" s="248"/>
      <c r="W22" s="248"/>
      <c r="X22" s="248"/>
      <c r="Y22" s="248"/>
      <c r="Z22" s="248"/>
      <c r="AA22" s="249"/>
      <c r="AB22" s="261"/>
    </row>
    <row r="23" spans="2:28" ht="35.25" customHeight="1" x14ac:dyDescent="0.3">
      <c r="B23" s="338"/>
      <c r="C23" s="303"/>
      <c r="D23" s="303"/>
      <c r="E23" s="300"/>
      <c r="F23" s="300"/>
      <c r="G23" s="300"/>
      <c r="H23" s="335"/>
      <c r="I23" s="330"/>
      <c r="J23" s="281" t="s">
        <v>20</v>
      </c>
      <c r="K23" s="7" t="s">
        <v>30</v>
      </c>
      <c r="L23" s="226"/>
      <c r="M23" s="231"/>
      <c r="N23" s="228"/>
      <c r="O23" s="240"/>
      <c r="P23" s="9"/>
      <c r="Q23" s="7"/>
      <c r="R23" s="8"/>
      <c r="S23" s="8"/>
      <c r="T23" s="8"/>
      <c r="U23" s="8"/>
      <c r="V23" s="8"/>
      <c r="W23" s="8"/>
      <c r="X23" s="8"/>
      <c r="Y23" s="8"/>
      <c r="Z23" s="8"/>
      <c r="AA23" s="10"/>
      <c r="AB23" s="11"/>
    </row>
    <row r="24" spans="2:28" ht="35.25" customHeight="1" x14ac:dyDescent="0.3">
      <c r="B24" s="338"/>
      <c r="C24" s="303"/>
      <c r="D24" s="303"/>
      <c r="E24" s="300"/>
      <c r="F24" s="300"/>
      <c r="G24" s="300"/>
      <c r="H24" s="335"/>
      <c r="I24" s="330"/>
      <c r="J24" s="280" t="s">
        <v>21</v>
      </c>
      <c r="K24" s="255" t="s">
        <v>31</v>
      </c>
      <c r="L24" s="251"/>
      <c r="M24" s="255"/>
      <c r="N24" s="260"/>
      <c r="O24" s="254"/>
      <c r="P24" s="247"/>
      <c r="Q24" s="246"/>
      <c r="R24" s="248"/>
      <c r="S24" s="248"/>
      <c r="T24" s="248"/>
      <c r="U24" s="248"/>
      <c r="V24" s="248"/>
      <c r="W24" s="248"/>
      <c r="X24" s="248"/>
      <c r="Y24" s="248"/>
      <c r="Z24" s="248"/>
      <c r="AA24" s="249"/>
      <c r="AB24" s="261"/>
    </row>
    <row r="25" spans="2:28" ht="35.25" customHeight="1" x14ac:dyDescent="0.3">
      <c r="B25" s="338"/>
      <c r="C25" s="303"/>
      <c r="D25" s="303"/>
      <c r="E25" s="300"/>
      <c r="F25" s="300"/>
      <c r="G25" s="300"/>
      <c r="H25" s="335"/>
      <c r="I25" s="330"/>
      <c r="J25" s="281" t="s">
        <v>22</v>
      </c>
      <c r="K25" s="7" t="s">
        <v>32</v>
      </c>
      <c r="L25" s="226"/>
      <c r="M25" s="231"/>
      <c r="N25" s="228"/>
      <c r="O25" s="240"/>
      <c r="P25" s="9"/>
      <c r="Q25" s="7"/>
      <c r="R25" s="8"/>
      <c r="S25" s="8"/>
      <c r="T25" s="8"/>
      <c r="U25" s="8"/>
      <c r="V25" s="8"/>
      <c r="W25" s="8"/>
      <c r="X25" s="8"/>
      <c r="Y25" s="8"/>
      <c r="Z25" s="8"/>
      <c r="AA25" s="10"/>
      <c r="AB25" s="11"/>
    </row>
    <row r="26" spans="2:28" ht="35.25" customHeight="1" x14ac:dyDescent="0.3">
      <c r="B26" s="338"/>
      <c r="C26" s="303"/>
      <c r="D26" s="303"/>
      <c r="E26" s="300"/>
      <c r="F26" s="300"/>
      <c r="G26" s="300"/>
      <c r="H26" s="335"/>
      <c r="I26" s="330"/>
      <c r="J26" s="280" t="s">
        <v>23</v>
      </c>
      <c r="K26" s="255" t="s">
        <v>33</v>
      </c>
      <c r="L26" s="251"/>
      <c r="M26" s="255"/>
      <c r="N26" s="260"/>
      <c r="O26" s="254"/>
      <c r="P26" s="247"/>
      <c r="Q26" s="246"/>
      <c r="R26" s="248"/>
      <c r="S26" s="248"/>
      <c r="T26" s="248"/>
      <c r="U26" s="248"/>
      <c r="V26" s="248"/>
      <c r="W26" s="248"/>
      <c r="X26" s="248"/>
      <c r="Y26" s="248"/>
      <c r="Z26" s="248"/>
      <c r="AA26" s="249"/>
      <c r="AB26" s="261"/>
    </row>
    <row r="27" spans="2:28" ht="35.25" customHeight="1" x14ac:dyDescent="0.3">
      <c r="B27" s="338"/>
      <c r="C27" s="303"/>
      <c r="D27" s="303"/>
      <c r="E27" s="300"/>
      <c r="F27" s="300"/>
      <c r="G27" s="300"/>
      <c r="H27" s="335"/>
      <c r="I27" s="330"/>
      <c r="J27" s="281" t="s">
        <v>24</v>
      </c>
      <c r="K27" s="7" t="s">
        <v>34</v>
      </c>
      <c r="L27" s="226"/>
      <c r="M27" s="231"/>
      <c r="N27" s="228"/>
      <c r="O27" s="240"/>
      <c r="P27" s="9"/>
      <c r="Q27" s="7"/>
      <c r="R27" s="8"/>
      <c r="S27" s="8"/>
      <c r="T27" s="8"/>
      <c r="U27" s="8"/>
      <c r="V27" s="8"/>
      <c r="W27" s="8"/>
      <c r="X27" s="8"/>
      <c r="Y27" s="8"/>
      <c r="Z27" s="8"/>
      <c r="AA27" s="10"/>
      <c r="AB27" s="11"/>
    </row>
    <row r="28" spans="2:28" ht="35.25" customHeight="1" thickBot="1" x14ac:dyDescent="0.35">
      <c r="B28" s="338"/>
      <c r="C28" s="303"/>
      <c r="D28" s="303"/>
      <c r="E28" s="300"/>
      <c r="F28" s="300"/>
      <c r="G28" s="300"/>
      <c r="H28" s="335"/>
      <c r="I28" s="330"/>
      <c r="J28" s="282" t="s">
        <v>27</v>
      </c>
      <c r="K28" s="283" t="s">
        <v>35</v>
      </c>
      <c r="L28" s="284"/>
      <c r="M28" s="283"/>
      <c r="N28" s="285"/>
      <c r="O28" s="286"/>
      <c r="P28" s="287"/>
      <c r="Q28" s="288"/>
      <c r="R28" s="289"/>
      <c r="S28" s="289"/>
      <c r="T28" s="289"/>
      <c r="U28" s="289"/>
      <c r="V28" s="289"/>
      <c r="W28" s="289"/>
      <c r="X28" s="289"/>
      <c r="Y28" s="289"/>
      <c r="Z28" s="289"/>
      <c r="AA28" s="290"/>
      <c r="AB28" s="291"/>
    </row>
    <row r="29" spans="2:28" ht="46.5" customHeight="1" thickBot="1" x14ac:dyDescent="0.35">
      <c r="B29" s="338"/>
      <c r="C29" s="303"/>
      <c r="D29" s="303"/>
      <c r="E29" s="327"/>
      <c r="F29" s="327"/>
      <c r="G29" s="327"/>
      <c r="H29" s="336"/>
      <c r="I29" s="331"/>
      <c r="J29" s="281" t="s">
        <v>25</v>
      </c>
      <c r="K29" s="7" t="s">
        <v>264</v>
      </c>
      <c r="L29" s="226"/>
      <c r="M29" s="231"/>
      <c r="N29" s="228"/>
      <c r="O29" s="240"/>
      <c r="P29" s="9"/>
      <c r="Q29" s="7"/>
      <c r="R29" s="8"/>
      <c r="S29" s="8"/>
      <c r="T29" s="8"/>
      <c r="U29" s="8"/>
      <c r="V29" s="8"/>
      <c r="W29" s="8"/>
      <c r="X29" s="8"/>
      <c r="Y29" s="8"/>
      <c r="Z29" s="8"/>
      <c r="AA29" s="10"/>
      <c r="AB29" s="11"/>
    </row>
    <row r="30" spans="2:28" ht="3" customHeight="1" x14ac:dyDescent="0.3">
      <c r="B30" s="338"/>
      <c r="C30" s="303"/>
      <c r="D30" s="303"/>
      <c r="E30" s="327"/>
      <c r="F30" s="327"/>
      <c r="G30" s="327"/>
      <c r="H30" s="336"/>
      <c r="I30" s="332"/>
      <c r="J30" s="302"/>
      <c r="K30" s="305"/>
      <c r="L30" s="263"/>
      <c r="M30" s="263"/>
      <c r="N30" s="263"/>
      <c r="O30" s="263"/>
      <c r="P30" s="310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2"/>
      <c r="AB30" s="269"/>
    </row>
    <row r="31" spans="2:28" ht="35.25" customHeight="1" x14ac:dyDescent="0.3">
      <c r="B31" s="338"/>
      <c r="C31" s="303"/>
      <c r="D31" s="303"/>
      <c r="E31" s="327"/>
      <c r="F31" s="327"/>
      <c r="G31" s="327"/>
      <c r="H31" s="336"/>
      <c r="I31" s="332"/>
      <c r="J31" s="303"/>
      <c r="K31" s="306"/>
      <c r="L31" s="226" t="s">
        <v>102</v>
      </c>
      <c r="M31" s="231" t="s">
        <v>129</v>
      </c>
      <c r="N31" s="228">
        <f>+'presup POA'!D30</f>
        <v>100000</v>
      </c>
      <c r="O31" s="240" t="s">
        <v>247</v>
      </c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11" t="s">
        <v>249</v>
      </c>
    </row>
    <row r="32" spans="2:28" ht="35.25" customHeight="1" x14ac:dyDescent="0.3">
      <c r="B32" s="338"/>
      <c r="C32" s="303"/>
      <c r="D32" s="303"/>
      <c r="E32" s="327"/>
      <c r="F32" s="327"/>
      <c r="G32" s="327"/>
      <c r="H32" s="336"/>
      <c r="I32" s="332"/>
      <c r="J32" s="303"/>
      <c r="K32" s="306"/>
      <c r="L32" s="256" t="s">
        <v>104</v>
      </c>
      <c r="M32" s="252" t="s">
        <v>111</v>
      </c>
      <c r="N32" s="253">
        <v>402000</v>
      </c>
      <c r="O32" s="257" t="s">
        <v>247</v>
      </c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250" t="s">
        <v>249</v>
      </c>
    </row>
    <row r="33" spans="2:28" ht="61.5" customHeight="1" x14ac:dyDescent="0.3">
      <c r="B33" s="338"/>
      <c r="C33" s="303"/>
      <c r="D33" s="303"/>
      <c r="E33" s="327"/>
      <c r="F33" s="327"/>
      <c r="G33" s="327"/>
      <c r="H33" s="336"/>
      <c r="I33" s="332"/>
      <c r="J33" s="303"/>
      <c r="K33" s="306"/>
      <c r="L33" s="227" t="s">
        <v>178</v>
      </c>
      <c r="M33" s="258" t="s">
        <v>236</v>
      </c>
      <c r="N33" s="229">
        <f>+'presup POA'!D12</f>
        <v>110000</v>
      </c>
      <c r="O33" s="241" t="s">
        <v>247</v>
      </c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11" t="s">
        <v>252</v>
      </c>
    </row>
    <row r="34" spans="2:28" ht="61.5" customHeight="1" x14ac:dyDescent="0.3">
      <c r="B34" s="338"/>
      <c r="C34" s="303"/>
      <c r="D34" s="303"/>
      <c r="E34" s="327"/>
      <c r="F34" s="327"/>
      <c r="G34" s="327"/>
      <c r="H34" s="336"/>
      <c r="I34" s="332"/>
      <c r="J34" s="303"/>
      <c r="K34" s="306"/>
      <c r="L34" s="251" t="s">
        <v>184</v>
      </c>
      <c r="M34" s="259" t="s">
        <v>272</v>
      </c>
      <c r="N34" s="260">
        <v>5000</v>
      </c>
      <c r="O34" s="254" t="s">
        <v>247</v>
      </c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250" t="s">
        <v>252</v>
      </c>
    </row>
    <row r="35" spans="2:28" ht="48.75" customHeight="1" x14ac:dyDescent="0.3">
      <c r="B35" s="338"/>
      <c r="C35" s="303"/>
      <c r="D35" s="303"/>
      <c r="E35" s="327"/>
      <c r="F35" s="327"/>
      <c r="G35" s="327"/>
      <c r="H35" s="336"/>
      <c r="I35" s="332"/>
      <c r="J35" s="303"/>
      <c r="K35" s="306"/>
      <c r="L35" s="227" t="s">
        <v>187</v>
      </c>
      <c r="M35" s="258" t="s">
        <v>94</v>
      </c>
      <c r="N35" s="229">
        <f>+'presup POA'!D15</f>
        <v>700000</v>
      </c>
      <c r="O35" s="241" t="s">
        <v>247</v>
      </c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11" t="s">
        <v>251</v>
      </c>
    </row>
    <row r="36" spans="2:28" ht="54.75" customHeight="1" x14ac:dyDescent="0.3">
      <c r="B36" s="338"/>
      <c r="C36" s="303"/>
      <c r="D36" s="303"/>
      <c r="E36" s="327"/>
      <c r="F36" s="327"/>
      <c r="G36" s="327"/>
      <c r="H36" s="336"/>
      <c r="I36" s="332"/>
      <c r="J36" s="303"/>
      <c r="K36" s="306"/>
      <c r="L36" s="251" t="s">
        <v>238</v>
      </c>
      <c r="M36" s="259" t="s">
        <v>96</v>
      </c>
      <c r="N36" s="260">
        <f>+'presup POA'!D17</f>
        <v>335000</v>
      </c>
      <c r="O36" s="254" t="s">
        <v>247</v>
      </c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250" t="s">
        <v>251</v>
      </c>
    </row>
    <row r="37" spans="2:28" ht="35.25" customHeight="1" x14ac:dyDescent="0.3">
      <c r="B37" s="338"/>
      <c r="C37" s="303"/>
      <c r="D37" s="303"/>
      <c r="E37" s="327"/>
      <c r="F37" s="327"/>
      <c r="G37" s="327"/>
      <c r="H37" s="336"/>
      <c r="I37" s="332"/>
      <c r="J37" s="303"/>
      <c r="K37" s="306"/>
      <c r="L37" s="227" t="s">
        <v>239</v>
      </c>
      <c r="M37" s="258" t="s">
        <v>97</v>
      </c>
      <c r="N37" s="229">
        <f>+'presup POA'!D18</f>
        <v>255000</v>
      </c>
      <c r="O37" s="241" t="s">
        <v>247</v>
      </c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11" t="s">
        <v>253</v>
      </c>
    </row>
    <row r="38" spans="2:28" ht="56.25" customHeight="1" x14ac:dyDescent="0.3">
      <c r="B38" s="338"/>
      <c r="C38" s="303"/>
      <c r="D38" s="303"/>
      <c r="E38" s="327"/>
      <c r="F38" s="327"/>
      <c r="G38" s="327"/>
      <c r="H38" s="336"/>
      <c r="I38" s="332"/>
      <c r="J38" s="303"/>
      <c r="K38" s="306"/>
      <c r="L38" s="251" t="s">
        <v>240</v>
      </c>
      <c r="M38" s="259" t="s">
        <v>98</v>
      </c>
      <c r="N38" s="260">
        <f>+'presup POA'!D19</f>
        <v>300000</v>
      </c>
      <c r="O38" s="254" t="s">
        <v>247</v>
      </c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250" t="s">
        <v>254</v>
      </c>
    </row>
    <row r="39" spans="2:28" ht="69.75" customHeight="1" x14ac:dyDescent="0.3">
      <c r="B39" s="338"/>
      <c r="C39" s="303"/>
      <c r="D39" s="303"/>
      <c r="E39" s="327"/>
      <c r="F39" s="327"/>
      <c r="G39" s="327"/>
      <c r="H39" s="336"/>
      <c r="I39" s="332"/>
      <c r="J39" s="303"/>
      <c r="K39" s="306"/>
      <c r="L39" s="227" t="s">
        <v>100</v>
      </c>
      <c r="M39" s="258" t="s">
        <v>101</v>
      </c>
      <c r="N39" s="229">
        <f>+'presup POA'!D21</f>
        <v>570000</v>
      </c>
      <c r="O39" s="241" t="s">
        <v>247</v>
      </c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11" t="s">
        <v>251</v>
      </c>
    </row>
    <row r="40" spans="2:28" ht="35.25" customHeight="1" x14ac:dyDescent="0.3">
      <c r="B40" s="338"/>
      <c r="C40" s="303"/>
      <c r="D40" s="303"/>
      <c r="E40" s="327"/>
      <c r="F40" s="327"/>
      <c r="G40" s="327"/>
      <c r="H40" s="336"/>
      <c r="I40" s="332"/>
      <c r="J40" s="303"/>
      <c r="K40" s="306"/>
      <c r="L40" s="251" t="s">
        <v>108</v>
      </c>
      <c r="M40" s="259" t="s">
        <v>246</v>
      </c>
      <c r="N40" s="260">
        <f>+'presup POA'!D25</f>
        <v>81000</v>
      </c>
      <c r="O40" s="254" t="s">
        <v>247</v>
      </c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250"/>
    </row>
    <row r="41" spans="2:28" ht="42.75" customHeight="1" x14ac:dyDescent="0.3">
      <c r="B41" s="338"/>
      <c r="C41" s="303"/>
      <c r="D41" s="303"/>
      <c r="E41" s="327"/>
      <c r="F41" s="327"/>
      <c r="G41" s="327"/>
      <c r="H41" s="336"/>
      <c r="I41" s="332"/>
      <c r="J41" s="303"/>
      <c r="K41" s="306"/>
      <c r="L41" s="227" t="s">
        <v>112</v>
      </c>
      <c r="M41" s="258" t="s">
        <v>245</v>
      </c>
      <c r="N41" s="229">
        <f>+'presup POA'!D27</f>
        <v>4806000</v>
      </c>
      <c r="O41" s="241" t="s">
        <v>248</v>
      </c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11" t="s">
        <v>255</v>
      </c>
    </row>
    <row r="42" spans="2:28" ht="35.25" customHeight="1" x14ac:dyDescent="0.3">
      <c r="B42" s="338"/>
      <c r="C42" s="303"/>
      <c r="D42" s="303"/>
      <c r="E42" s="327"/>
      <c r="F42" s="327"/>
      <c r="G42" s="327"/>
      <c r="H42" s="336"/>
      <c r="I42" s="332"/>
      <c r="J42" s="304"/>
      <c r="K42" s="307"/>
      <c r="L42" s="251" t="s">
        <v>116</v>
      </c>
      <c r="M42" s="259" t="s">
        <v>129</v>
      </c>
      <c r="N42" s="260">
        <f>+'presup POA'!D29</f>
        <v>972211</v>
      </c>
      <c r="O42" s="254" t="s">
        <v>247</v>
      </c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250"/>
    </row>
    <row r="43" spans="2:28" ht="35.25" customHeight="1" thickBot="1" x14ac:dyDescent="0.35">
      <c r="B43" s="339"/>
      <c r="C43" s="340"/>
      <c r="D43" s="340"/>
      <c r="E43" s="328"/>
      <c r="F43" s="328"/>
      <c r="G43" s="328"/>
      <c r="H43" s="337"/>
      <c r="I43" s="333"/>
      <c r="J43" s="242"/>
      <c r="K43" s="4"/>
      <c r="L43" s="315"/>
      <c r="M43" s="316"/>
      <c r="N43" s="230">
        <f>SUM(N21:N42)</f>
        <v>8636211</v>
      </c>
      <c r="O43" s="242"/>
      <c r="P43" s="317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9"/>
      <c r="AB43" s="5"/>
    </row>
    <row r="44" spans="2:28" x14ac:dyDescent="0.3">
      <c r="B44" s="292"/>
      <c r="AB44" s="293"/>
    </row>
    <row r="45" spans="2:28" ht="42.75" customHeight="1" x14ac:dyDescent="0.3">
      <c r="B45" s="292"/>
      <c r="K45" s="313" t="s">
        <v>250</v>
      </c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3"/>
      <c r="W45" s="313"/>
      <c r="X45" s="313"/>
      <c r="Y45" s="313"/>
      <c r="Z45" s="313"/>
      <c r="AA45" s="313"/>
      <c r="AB45" s="314"/>
    </row>
    <row r="46" spans="2:28" x14ac:dyDescent="0.3">
      <c r="B46" s="292"/>
      <c r="AB46" s="293"/>
    </row>
    <row r="47" spans="2:28" x14ac:dyDescent="0.3">
      <c r="B47" s="292"/>
      <c r="AB47" s="293"/>
    </row>
    <row r="48" spans="2:28" x14ac:dyDescent="0.3">
      <c r="B48" s="292"/>
      <c r="AB48" s="293"/>
    </row>
    <row r="49" spans="2:28" x14ac:dyDescent="0.3">
      <c r="B49" s="292"/>
      <c r="AB49" s="293"/>
    </row>
    <row r="50" spans="2:28" x14ac:dyDescent="0.3">
      <c r="B50" s="292"/>
      <c r="AB50" s="293"/>
    </row>
    <row r="51" spans="2:28" x14ac:dyDescent="0.3">
      <c r="B51" s="292"/>
      <c r="AB51" s="293"/>
    </row>
    <row r="52" spans="2:28" x14ac:dyDescent="0.3">
      <c r="B52" s="292"/>
      <c r="H52" s="367" t="s">
        <v>276</v>
      </c>
      <c r="I52" s="367"/>
      <c r="J52" s="367"/>
      <c r="K52" s="367"/>
      <c r="AB52" s="293"/>
    </row>
    <row r="53" spans="2:28" x14ac:dyDescent="0.3">
      <c r="B53" s="292"/>
      <c r="H53" s="299" t="s">
        <v>277</v>
      </c>
      <c r="I53" s="299"/>
      <c r="J53" s="299"/>
      <c r="K53" s="299"/>
      <c r="AB53" s="293"/>
    </row>
    <row r="54" spans="2:28" x14ac:dyDescent="0.3">
      <c r="B54" s="292"/>
      <c r="AB54" s="293"/>
    </row>
    <row r="55" spans="2:28" x14ac:dyDescent="0.3">
      <c r="B55" s="292"/>
      <c r="AB55" s="293"/>
    </row>
    <row r="56" spans="2:28" x14ac:dyDescent="0.3">
      <c r="B56" s="292"/>
      <c r="AB56" s="293"/>
    </row>
    <row r="57" spans="2:28" x14ac:dyDescent="0.3">
      <c r="B57" s="292"/>
      <c r="AB57" s="293"/>
    </row>
    <row r="58" spans="2:28" ht="14.4" thickBot="1" x14ac:dyDescent="0.35">
      <c r="B58" s="294"/>
      <c r="C58" s="295"/>
      <c r="D58" s="295"/>
      <c r="E58" s="295"/>
      <c r="F58" s="295"/>
      <c r="G58" s="295"/>
      <c r="H58" s="295"/>
      <c r="I58" s="296"/>
      <c r="J58" s="295"/>
      <c r="K58" s="295"/>
      <c r="L58" s="295"/>
      <c r="M58" s="295"/>
      <c r="N58" s="297"/>
      <c r="O58" s="295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8"/>
    </row>
  </sheetData>
  <mergeCells count="40">
    <mergeCell ref="C21:C43"/>
    <mergeCell ref="D21:D43"/>
    <mergeCell ref="J19:K19"/>
    <mergeCell ref="L43:M43"/>
    <mergeCell ref="P43:AA43"/>
    <mergeCell ref="B4:E4"/>
    <mergeCell ref="B5:E5"/>
    <mergeCell ref="D14:K14"/>
    <mergeCell ref="D15:K15"/>
    <mergeCell ref="D16:K16"/>
    <mergeCell ref="B13:C13"/>
    <mergeCell ref="P19:AA19"/>
    <mergeCell ref="P18:AA18"/>
    <mergeCell ref="F21:F43"/>
    <mergeCell ref="E21:E43"/>
    <mergeCell ref="I21:I43"/>
    <mergeCell ref="G21:G43"/>
    <mergeCell ref="H21:H43"/>
    <mergeCell ref="B21:B43"/>
    <mergeCell ref="D7:K7"/>
    <mergeCell ref="D8:K8"/>
    <mergeCell ref="D9:K9"/>
    <mergeCell ref="P30:AA30"/>
    <mergeCell ref="P31:AA31"/>
    <mergeCell ref="H52:K52"/>
    <mergeCell ref="H53:K53"/>
    <mergeCell ref="P41:AA41"/>
    <mergeCell ref="P42:AA42"/>
    <mergeCell ref="J30:J42"/>
    <mergeCell ref="K30:K42"/>
    <mergeCell ref="P32:AA32"/>
    <mergeCell ref="P33:AA33"/>
    <mergeCell ref="P34:AA34"/>
    <mergeCell ref="P35:AA35"/>
    <mergeCell ref="P36:AA36"/>
    <mergeCell ref="P37:AA37"/>
    <mergeCell ref="P38:AA38"/>
    <mergeCell ref="P39:AA39"/>
    <mergeCell ref="P40:AA40"/>
    <mergeCell ref="K45:AB4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7"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58"/>
  <sheetViews>
    <sheetView showGridLines="0" topLeftCell="A14" zoomScaleNormal="100" workbookViewId="0">
      <selection activeCell="F29" sqref="F29"/>
    </sheetView>
  </sheetViews>
  <sheetFormatPr baseColWidth="10" defaultRowHeight="12" x14ac:dyDescent="0.25"/>
  <cols>
    <col min="1" max="1" width="53.33203125" style="13" customWidth="1"/>
    <col min="2" max="3" width="14.6640625" style="13" customWidth="1"/>
    <col min="4" max="5" width="14.109375" style="13" customWidth="1"/>
    <col min="6" max="6" width="71.5546875" style="13" customWidth="1"/>
    <col min="7" max="256" width="11.44140625" style="13"/>
    <col min="257" max="257" width="53.33203125" style="13" customWidth="1"/>
    <col min="258" max="259" width="14.6640625" style="13" customWidth="1"/>
    <col min="260" max="260" width="14.109375" style="13" customWidth="1"/>
    <col min="261" max="512" width="11.44140625" style="13"/>
    <col min="513" max="513" width="53.33203125" style="13" customWidth="1"/>
    <col min="514" max="515" width="14.6640625" style="13" customWidth="1"/>
    <col min="516" max="516" width="14.109375" style="13" customWidth="1"/>
    <col min="517" max="768" width="11.44140625" style="13"/>
    <col min="769" max="769" width="53.33203125" style="13" customWidth="1"/>
    <col min="770" max="771" width="14.6640625" style="13" customWidth="1"/>
    <col min="772" max="772" width="14.109375" style="13" customWidth="1"/>
    <col min="773" max="1024" width="11.44140625" style="13"/>
    <col min="1025" max="1025" width="53.33203125" style="13" customWidth="1"/>
    <col min="1026" max="1027" width="14.6640625" style="13" customWidth="1"/>
    <col min="1028" max="1028" width="14.109375" style="13" customWidth="1"/>
    <col min="1029" max="1280" width="11.44140625" style="13"/>
    <col min="1281" max="1281" width="53.33203125" style="13" customWidth="1"/>
    <col min="1282" max="1283" width="14.6640625" style="13" customWidth="1"/>
    <col min="1284" max="1284" width="14.109375" style="13" customWidth="1"/>
    <col min="1285" max="1536" width="11.44140625" style="13"/>
    <col min="1537" max="1537" width="53.33203125" style="13" customWidth="1"/>
    <col min="1538" max="1539" width="14.6640625" style="13" customWidth="1"/>
    <col min="1540" max="1540" width="14.109375" style="13" customWidth="1"/>
    <col min="1541" max="1792" width="11.44140625" style="13"/>
    <col min="1793" max="1793" width="53.33203125" style="13" customWidth="1"/>
    <col min="1794" max="1795" width="14.6640625" style="13" customWidth="1"/>
    <col min="1796" max="1796" width="14.109375" style="13" customWidth="1"/>
    <col min="1797" max="2048" width="11.44140625" style="13"/>
    <col min="2049" max="2049" width="53.33203125" style="13" customWidth="1"/>
    <col min="2050" max="2051" width="14.6640625" style="13" customWidth="1"/>
    <col min="2052" max="2052" width="14.109375" style="13" customWidth="1"/>
    <col min="2053" max="2304" width="11.44140625" style="13"/>
    <col min="2305" max="2305" width="53.33203125" style="13" customWidth="1"/>
    <col min="2306" max="2307" width="14.6640625" style="13" customWidth="1"/>
    <col min="2308" max="2308" width="14.109375" style="13" customWidth="1"/>
    <col min="2309" max="2560" width="11.44140625" style="13"/>
    <col min="2561" max="2561" width="53.33203125" style="13" customWidth="1"/>
    <col min="2562" max="2563" width="14.6640625" style="13" customWidth="1"/>
    <col min="2564" max="2564" width="14.109375" style="13" customWidth="1"/>
    <col min="2565" max="2816" width="11.44140625" style="13"/>
    <col min="2817" max="2817" width="53.33203125" style="13" customWidth="1"/>
    <col min="2818" max="2819" width="14.6640625" style="13" customWidth="1"/>
    <col min="2820" max="2820" width="14.109375" style="13" customWidth="1"/>
    <col min="2821" max="3072" width="11.44140625" style="13"/>
    <col min="3073" max="3073" width="53.33203125" style="13" customWidth="1"/>
    <col min="3074" max="3075" width="14.6640625" style="13" customWidth="1"/>
    <col min="3076" max="3076" width="14.109375" style="13" customWidth="1"/>
    <col min="3077" max="3328" width="11.44140625" style="13"/>
    <col min="3329" max="3329" width="53.33203125" style="13" customWidth="1"/>
    <col min="3330" max="3331" width="14.6640625" style="13" customWidth="1"/>
    <col min="3332" max="3332" width="14.109375" style="13" customWidth="1"/>
    <col min="3333" max="3584" width="11.44140625" style="13"/>
    <col min="3585" max="3585" width="53.33203125" style="13" customWidth="1"/>
    <col min="3586" max="3587" width="14.6640625" style="13" customWidth="1"/>
    <col min="3588" max="3588" width="14.109375" style="13" customWidth="1"/>
    <col min="3589" max="3840" width="11.44140625" style="13"/>
    <col min="3841" max="3841" width="53.33203125" style="13" customWidth="1"/>
    <col min="3842" max="3843" width="14.6640625" style="13" customWidth="1"/>
    <col min="3844" max="3844" width="14.109375" style="13" customWidth="1"/>
    <col min="3845" max="4096" width="11.44140625" style="13"/>
    <col min="4097" max="4097" width="53.33203125" style="13" customWidth="1"/>
    <col min="4098" max="4099" width="14.6640625" style="13" customWidth="1"/>
    <col min="4100" max="4100" width="14.109375" style="13" customWidth="1"/>
    <col min="4101" max="4352" width="11.44140625" style="13"/>
    <col min="4353" max="4353" width="53.33203125" style="13" customWidth="1"/>
    <col min="4354" max="4355" width="14.6640625" style="13" customWidth="1"/>
    <col min="4356" max="4356" width="14.109375" style="13" customWidth="1"/>
    <col min="4357" max="4608" width="11.44140625" style="13"/>
    <col min="4609" max="4609" width="53.33203125" style="13" customWidth="1"/>
    <col min="4610" max="4611" width="14.6640625" style="13" customWidth="1"/>
    <col min="4612" max="4612" width="14.109375" style="13" customWidth="1"/>
    <col min="4613" max="4864" width="11.44140625" style="13"/>
    <col min="4865" max="4865" width="53.33203125" style="13" customWidth="1"/>
    <col min="4866" max="4867" width="14.6640625" style="13" customWidth="1"/>
    <col min="4868" max="4868" width="14.109375" style="13" customWidth="1"/>
    <col min="4869" max="5120" width="11.44140625" style="13"/>
    <col min="5121" max="5121" width="53.33203125" style="13" customWidth="1"/>
    <col min="5122" max="5123" width="14.6640625" style="13" customWidth="1"/>
    <col min="5124" max="5124" width="14.109375" style="13" customWidth="1"/>
    <col min="5125" max="5376" width="11.44140625" style="13"/>
    <col min="5377" max="5377" width="53.33203125" style="13" customWidth="1"/>
    <col min="5378" max="5379" width="14.6640625" style="13" customWidth="1"/>
    <col min="5380" max="5380" width="14.109375" style="13" customWidth="1"/>
    <col min="5381" max="5632" width="11.44140625" style="13"/>
    <col min="5633" max="5633" width="53.33203125" style="13" customWidth="1"/>
    <col min="5634" max="5635" width="14.6640625" style="13" customWidth="1"/>
    <col min="5636" max="5636" width="14.109375" style="13" customWidth="1"/>
    <col min="5637" max="5888" width="11.44140625" style="13"/>
    <col min="5889" max="5889" width="53.33203125" style="13" customWidth="1"/>
    <col min="5890" max="5891" width="14.6640625" style="13" customWidth="1"/>
    <col min="5892" max="5892" width="14.109375" style="13" customWidth="1"/>
    <col min="5893" max="6144" width="11.44140625" style="13"/>
    <col min="6145" max="6145" width="53.33203125" style="13" customWidth="1"/>
    <col min="6146" max="6147" width="14.6640625" style="13" customWidth="1"/>
    <col min="6148" max="6148" width="14.109375" style="13" customWidth="1"/>
    <col min="6149" max="6400" width="11.44140625" style="13"/>
    <col min="6401" max="6401" width="53.33203125" style="13" customWidth="1"/>
    <col min="6402" max="6403" width="14.6640625" style="13" customWidth="1"/>
    <col min="6404" max="6404" width="14.109375" style="13" customWidth="1"/>
    <col min="6405" max="6656" width="11.44140625" style="13"/>
    <col min="6657" max="6657" width="53.33203125" style="13" customWidth="1"/>
    <col min="6658" max="6659" width="14.6640625" style="13" customWidth="1"/>
    <col min="6660" max="6660" width="14.109375" style="13" customWidth="1"/>
    <col min="6661" max="6912" width="11.44140625" style="13"/>
    <col min="6913" max="6913" width="53.33203125" style="13" customWidth="1"/>
    <col min="6914" max="6915" width="14.6640625" style="13" customWidth="1"/>
    <col min="6916" max="6916" width="14.109375" style="13" customWidth="1"/>
    <col min="6917" max="7168" width="11.44140625" style="13"/>
    <col min="7169" max="7169" width="53.33203125" style="13" customWidth="1"/>
    <col min="7170" max="7171" width="14.6640625" style="13" customWidth="1"/>
    <col min="7172" max="7172" width="14.109375" style="13" customWidth="1"/>
    <col min="7173" max="7424" width="11.44140625" style="13"/>
    <col min="7425" max="7425" width="53.33203125" style="13" customWidth="1"/>
    <col min="7426" max="7427" width="14.6640625" style="13" customWidth="1"/>
    <col min="7428" max="7428" width="14.109375" style="13" customWidth="1"/>
    <col min="7429" max="7680" width="11.44140625" style="13"/>
    <col min="7681" max="7681" width="53.33203125" style="13" customWidth="1"/>
    <col min="7682" max="7683" width="14.6640625" style="13" customWidth="1"/>
    <col min="7684" max="7684" width="14.109375" style="13" customWidth="1"/>
    <col min="7685" max="7936" width="11.44140625" style="13"/>
    <col min="7937" max="7937" width="53.33203125" style="13" customWidth="1"/>
    <col min="7938" max="7939" width="14.6640625" style="13" customWidth="1"/>
    <col min="7940" max="7940" width="14.109375" style="13" customWidth="1"/>
    <col min="7941" max="8192" width="11.44140625" style="13"/>
    <col min="8193" max="8193" width="53.33203125" style="13" customWidth="1"/>
    <col min="8194" max="8195" width="14.6640625" style="13" customWidth="1"/>
    <col min="8196" max="8196" width="14.109375" style="13" customWidth="1"/>
    <col min="8197" max="8448" width="11.44140625" style="13"/>
    <col min="8449" max="8449" width="53.33203125" style="13" customWidth="1"/>
    <col min="8450" max="8451" width="14.6640625" style="13" customWidth="1"/>
    <col min="8452" max="8452" width="14.109375" style="13" customWidth="1"/>
    <col min="8453" max="8704" width="11.44140625" style="13"/>
    <col min="8705" max="8705" width="53.33203125" style="13" customWidth="1"/>
    <col min="8706" max="8707" width="14.6640625" style="13" customWidth="1"/>
    <col min="8708" max="8708" width="14.109375" style="13" customWidth="1"/>
    <col min="8709" max="8960" width="11.44140625" style="13"/>
    <col min="8961" max="8961" width="53.33203125" style="13" customWidth="1"/>
    <col min="8962" max="8963" width="14.6640625" style="13" customWidth="1"/>
    <col min="8964" max="8964" width="14.109375" style="13" customWidth="1"/>
    <col min="8965" max="9216" width="11.44140625" style="13"/>
    <col min="9217" max="9217" width="53.33203125" style="13" customWidth="1"/>
    <col min="9218" max="9219" width="14.6640625" style="13" customWidth="1"/>
    <col min="9220" max="9220" width="14.109375" style="13" customWidth="1"/>
    <col min="9221" max="9472" width="11.44140625" style="13"/>
    <col min="9473" max="9473" width="53.33203125" style="13" customWidth="1"/>
    <col min="9474" max="9475" width="14.6640625" style="13" customWidth="1"/>
    <col min="9476" max="9476" width="14.109375" style="13" customWidth="1"/>
    <col min="9477" max="9728" width="11.44140625" style="13"/>
    <col min="9729" max="9729" width="53.33203125" style="13" customWidth="1"/>
    <col min="9730" max="9731" width="14.6640625" style="13" customWidth="1"/>
    <col min="9732" max="9732" width="14.109375" style="13" customWidth="1"/>
    <col min="9733" max="9984" width="11.44140625" style="13"/>
    <col min="9985" max="9985" width="53.33203125" style="13" customWidth="1"/>
    <col min="9986" max="9987" width="14.6640625" style="13" customWidth="1"/>
    <col min="9988" max="9988" width="14.109375" style="13" customWidth="1"/>
    <col min="9989" max="10240" width="11.44140625" style="13"/>
    <col min="10241" max="10241" width="53.33203125" style="13" customWidth="1"/>
    <col min="10242" max="10243" width="14.6640625" style="13" customWidth="1"/>
    <col min="10244" max="10244" width="14.109375" style="13" customWidth="1"/>
    <col min="10245" max="10496" width="11.44140625" style="13"/>
    <col min="10497" max="10497" width="53.33203125" style="13" customWidth="1"/>
    <col min="10498" max="10499" width="14.6640625" style="13" customWidth="1"/>
    <col min="10500" max="10500" width="14.109375" style="13" customWidth="1"/>
    <col min="10501" max="10752" width="11.44140625" style="13"/>
    <col min="10753" max="10753" width="53.33203125" style="13" customWidth="1"/>
    <col min="10754" max="10755" width="14.6640625" style="13" customWidth="1"/>
    <col min="10756" max="10756" width="14.109375" style="13" customWidth="1"/>
    <col min="10757" max="11008" width="11.44140625" style="13"/>
    <col min="11009" max="11009" width="53.33203125" style="13" customWidth="1"/>
    <col min="11010" max="11011" width="14.6640625" style="13" customWidth="1"/>
    <col min="11012" max="11012" width="14.109375" style="13" customWidth="1"/>
    <col min="11013" max="11264" width="11.44140625" style="13"/>
    <col min="11265" max="11265" width="53.33203125" style="13" customWidth="1"/>
    <col min="11266" max="11267" width="14.6640625" style="13" customWidth="1"/>
    <col min="11268" max="11268" width="14.109375" style="13" customWidth="1"/>
    <col min="11269" max="11520" width="11.44140625" style="13"/>
    <col min="11521" max="11521" width="53.33203125" style="13" customWidth="1"/>
    <col min="11522" max="11523" width="14.6640625" style="13" customWidth="1"/>
    <col min="11524" max="11524" width="14.109375" style="13" customWidth="1"/>
    <col min="11525" max="11776" width="11.44140625" style="13"/>
    <col min="11777" max="11777" width="53.33203125" style="13" customWidth="1"/>
    <col min="11778" max="11779" width="14.6640625" style="13" customWidth="1"/>
    <col min="11780" max="11780" width="14.109375" style="13" customWidth="1"/>
    <col min="11781" max="12032" width="11.44140625" style="13"/>
    <col min="12033" max="12033" width="53.33203125" style="13" customWidth="1"/>
    <col min="12034" max="12035" width="14.6640625" style="13" customWidth="1"/>
    <col min="12036" max="12036" width="14.109375" style="13" customWidth="1"/>
    <col min="12037" max="12288" width="11.44140625" style="13"/>
    <col min="12289" max="12289" width="53.33203125" style="13" customWidth="1"/>
    <col min="12290" max="12291" width="14.6640625" style="13" customWidth="1"/>
    <col min="12292" max="12292" width="14.109375" style="13" customWidth="1"/>
    <col min="12293" max="12544" width="11.44140625" style="13"/>
    <col min="12545" max="12545" width="53.33203125" style="13" customWidth="1"/>
    <col min="12546" max="12547" width="14.6640625" style="13" customWidth="1"/>
    <col min="12548" max="12548" width="14.109375" style="13" customWidth="1"/>
    <col min="12549" max="12800" width="11.44140625" style="13"/>
    <col min="12801" max="12801" width="53.33203125" style="13" customWidth="1"/>
    <col min="12802" max="12803" width="14.6640625" style="13" customWidth="1"/>
    <col min="12804" max="12804" width="14.109375" style="13" customWidth="1"/>
    <col min="12805" max="13056" width="11.44140625" style="13"/>
    <col min="13057" max="13057" width="53.33203125" style="13" customWidth="1"/>
    <col min="13058" max="13059" width="14.6640625" style="13" customWidth="1"/>
    <col min="13060" max="13060" width="14.109375" style="13" customWidth="1"/>
    <col min="13061" max="13312" width="11.44140625" style="13"/>
    <col min="13313" max="13313" width="53.33203125" style="13" customWidth="1"/>
    <col min="13314" max="13315" width="14.6640625" style="13" customWidth="1"/>
    <col min="13316" max="13316" width="14.109375" style="13" customWidth="1"/>
    <col min="13317" max="13568" width="11.44140625" style="13"/>
    <col min="13569" max="13569" width="53.33203125" style="13" customWidth="1"/>
    <col min="13570" max="13571" width="14.6640625" style="13" customWidth="1"/>
    <col min="13572" max="13572" width="14.109375" style="13" customWidth="1"/>
    <col min="13573" max="13824" width="11.44140625" style="13"/>
    <col min="13825" max="13825" width="53.33203125" style="13" customWidth="1"/>
    <col min="13826" max="13827" width="14.6640625" style="13" customWidth="1"/>
    <col min="13828" max="13828" width="14.109375" style="13" customWidth="1"/>
    <col min="13829" max="14080" width="11.44140625" style="13"/>
    <col min="14081" max="14081" width="53.33203125" style="13" customWidth="1"/>
    <col min="14082" max="14083" width="14.6640625" style="13" customWidth="1"/>
    <col min="14084" max="14084" width="14.109375" style="13" customWidth="1"/>
    <col min="14085" max="14336" width="11.44140625" style="13"/>
    <col min="14337" max="14337" width="53.33203125" style="13" customWidth="1"/>
    <col min="14338" max="14339" width="14.6640625" style="13" customWidth="1"/>
    <col min="14340" max="14340" width="14.109375" style="13" customWidth="1"/>
    <col min="14341" max="14592" width="11.44140625" style="13"/>
    <col min="14593" max="14593" width="53.33203125" style="13" customWidth="1"/>
    <col min="14594" max="14595" width="14.6640625" style="13" customWidth="1"/>
    <col min="14596" max="14596" width="14.109375" style="13" customWidth="1"/>
    <col min="14597" max="14848" width="11.44140625" style="13"/>
    <col min="14849" max="14849" width="53.33203125" style="13" customWidth="1"/>
    <col min="14850" max="14851" width="14.6640625" style="13" customWidth="1"/>
    <col min="14852" max="14852" width="14.109375" style="13" customWidth="1"/>
    <col min="14853" max="15104" width="11.44140625" style="13"/>
    <col min="15105" max="15105" width="53.33203125" style="13" customWidth="1"/>
    <col min="15106" max="15107" width="14.6640625" style="13" customWidth="1"/>
    <col min="15108" max="15108" width="14.109375" style="13" customWidth="1"/>
    <col min="15109" max="15360" width="11.44140625" style="13"/>
    <col min="15361" max="15361" width="53.33203125" style="13" customWidth="1"/>
    <col min="15362" max="15363" width="14.6640625" style="13" customWidth="1"/>
    <col min="15364" max="15364" width="14.109375" style="13" customWidth="1"/>
    <col min="15365" max="15616" width="11.44140625" style="13"/>
    <col min="15617" max="15617" width="53.33203125" style="13" customWidth="1"/>
    <col min="15618" max="15619" width="14.6640625" style="13" customWidth="1"/>
    <col min="15620" max="15620" width="14.109375" style="13" customWidth="1"/>
    <col min="15621" max="15872" width="11.44140625" style="13"/>
    <col min="15873" max="15873" width="53.33203125" style="13" customWidth="1"/>
    <col min="15874" max="15875" width="14.6640625" style="13" customWidth="1"/>
    <col min="15876" max="15876" width="14.109375" style="13" customWidth="1"/>
    <col min="15877" max="16128" width="11.44140625" style="13"/>
    <col min="16129" max="16129" width="53.33203125" style="13" customWidth="1"/>
    <col min="16130" max="16131" width="14.6640625" style="13" customWidth="1"/>
    <col min="16132" max="16132" width="14.109375" style="13" customWidth="1"/>
    <col min="16133" max="16384" width="11.44140625" style="13"/>
  </cols>
  <sheetData>
    <row r="3" spans="1:6" x14ac:dyDescent="0.25">
      <c r="A3" s="343" t="s">
        <v>38</v>
      </c>
      <c r="B3" s="343"/>
      <c r="C3" s="343"/>
      <c r="D3" s="343"/>
    </row>
    <row r="4" spans="1:6" x14ac:dyDescent="0.25">
      <c r="A4" s="343" t="s">
        <v>39</v>
      </c>
      <c r="B4" s="343"/>
      <c r="C4" s="343"/>
      <c r="D4" s="343"/>
    </row>
    <row r="5" spans="1:6" x14ac:dyDescent="0.25">
      <c r="A5" s="343" t="s">
        <v>40</v>
      </c>
      <c r="B5" s="343"/>
      <c r="C5" s="343"/>
      <c r="D5" s="343"/>
    </row>
    <row r="6" spans="1:6" x14ac:dyDescent="0.25">
      <c r="A6" s="343" t="s">
        <v>41</v>
      </c>
      <c r="B6" s="343"/>
      <c r="C6" s="343"/>
      <c r="D6" s="343"/>
    </row>
    <row r="7" spans="1:6" ht="12.6" thickBot="1" x14ac:dyDescent="0.3">
      <c r="A7" s="344" t="s">
        <v>42</v>
      </c>
      <c r="B7" s="344"/>
      <c r="C7" s="344"/>
      <c r="D7" s="344"/>
      <c r="F7" s="56">
        <f>+D10+D20</f>
        <v>11657211</v>
      </c>
    </row>
    <row r="8" spans="1:6" ht="24" x14ac:dyDescent="0.25">
      <c r="A8" s="14" t="s">
        <v>43</v>
      </c>
      <c r="B8" s="15" t="s">
        <v>44</v>
      </c>
      <c r="C8" s="16" t="s">
        <v>45</v>
      </c>
      <c r="D8" s="15" t="s">
        <v>46</v>
      </c>
      <c r="E8" s="15" t="s">
        <v>91</v>
      </c>
      <c r="F8" s="15"/>
    </row>
    <row r="9" spans="1:6" ht="12.6" thickBot="1" x14ac:dyDescent="0.3">
      <c r="A9" s="17" t="s">
        <v>47</v>
      </c>
      <c r="B9" s="18"/>
      <c r="C9" s="19"/>
      <c r="D9" s="20"/>
      <c r="E9" s="20"/>
      <c r="F9" s="20"/>
    </row>
    <row r="10" spans="1:6" ht="12.6" thickBot="1" x14ac:dyDescent="0.3">
      <c r="A10" s="21" t="s">
        <v>48</v>
      </c>
      <c r="B10" s="22">
        <f>SUM(B11:B19)</f>
        <v>4350000</v>
      </c>
      <c r="C10" s="23">
        <f>SUM(C11:C19)</f>
        <v>475000</v>
      </c>
      <c r="D10" s="22">
        <f>SUM(D11:D19)</f>
        <v>4825000</v>
      </c>
      <c r="E10" s="22">
        <f>+D10-D11-D13-D16</f>
        <v>1705000</v>
      </c>
      <c r="F10" s="22"/>
    </row>
    <row r="11" spans="1:6" x14ac:dyDescent="0.25">
      <c r="A11" s="24" t="s">
        <v>49</v>
      </c>
      <c r="B11" s="25">
        <v>1200000</v>
      </c>
      <c r="C11" s="26">
        <v>0</v>
      </c>
      <c r="D11" s="25">
        <f>B11+C11</f>
        <v>1200000</v>
      </c>
      <c r="E11" s="25" t="s">
        <v>234</v>
      </c>
      <c r="F11" s="25"/>
    </row>
    <row r="12" spans="1:6" x14ac:dyDescent="0.25">
      <c r="A12" s="58" t="s">
        <v>50</v>
      </c>
      <c r="B12" s="57">
        <v>110000</v>
      </c>
      <c r="C12" s="59">
        <v>0</v>
      </c>
      <c r="D12" s="57">
        <f t="shared" ref="D12:D39" si="0">B12+C12</f>
        <v>110000</v>
      </c>
      <c r="E12" s="57" t="s">
        <v>235</v>
      </c>
      <c r="F12" s="57" t="s">
        <v>93</v>
      </c>
    </row>
    <row r="13" spans="1:6" ht="36" x14ac:dyDescent="0.25">
      <c r="A13" s="24" t="s">
        <v>51</v>
      </c>
      <c r="B13" s="25">
        <v>1800000</v>
      </c>
      <c r="C13" s="26">
        <v>0</v>
      </c>
      <c r="D13" s="25">
        <f t="shared" si="0"/>
        <v>1800000</v>
      </c>
      <c r="E13" s="25" t="s">
        <v>234</v>
      </c>
      <c r="F13" s="25" t="s">
        <v>250</v>
      </c>
    </row>
    <row r="14" spans="1:6" x14ac:dyDescent="0.25">
      <c r="A14" s="24" t="s">
        <v>52</v>
      </c>
      <c r="B14" s="25">
        <v>0</v>
      </c>
      <c r="C14" s="26">
        <v>5000</v>
      </c>
      <c r="D14" s="25">
        <f t="shared" si="0"/>
        <v>5000</v>
      </c>
      <c r="E14" s="25"/>
      <c r="F14" s="245"/>
    </row>
    <row r="15" spans="1:6" x14ac:dyDescent="0.25">
      <c r="A15" s="58" t="s">
        <v>53</v>
      </c>
      <c r="B15" s="57">
        <v>300000</v>
      </c>
      <c r="C15" s="59">
        <v>400000</v>
      </c>
      <c r="D15" s="57">
        <f t="shared" si="0"/>
        <v>700000</v>
      </c>
      <c r="E15" s="57" t="s">
        <v>235</v>
      </c>
      <c r="F15" s="57" t="s">
        <v>94</v>
      </c>
    </row>
    <row r="16" spans="1:6" x14ac:dyDescent="0.25">
      <c r="A16" s="24" t="s">
        <v>54</v>
      </c>
      <c r="B16" s="25">
        <v>120000</v>
      </c>
      <c r="C16" s="26">
        <v>0</v>
      </c>
      <c r="D16" s="25">
        <f t="shared" si="0"/>
        <v>120000</v>
      </c>
      <c r="E16" s="25" t="s">
        <v>234</v>
      </c>
      <c r="F16" s="25"/>
    </row>
    <row r="17" spans="1:6" ht="24" x14ac:dyDescent="0.25">
      <c r="A17" s="58" t="s">
        <v>55</v>
      </c>
      <c r="B17" s="57">
        <v>265000</v>
      </c>
      <c r="C17" s="59">
        <v>70000</v>
      </c>
      <c r="D17" s="57">
        <f t="shared" si="0"/>
        <v>335000</v>
      </c>
      <c r="E17" s="57" t="s">
        <v>235</v>
      </c>
      <c r="F17" s="57" t="s">
        <v>96</v>
      </c>
    </row>
    <row r="18" spans="1:6" x14ac:dyDescent="0.25">
      <c r="A18" s="58" t="s">
        <v>56</v>
      </c>
      <c r="B18" s="57">
        <v>255000</v>
      </c>
      <c r="C18" s="59">
        <v>0</v>
      </c>
      <c r="D18" s="57">
        <f t="shared" si="0"/>
        <v>255000</v>
      </c>
      <c r="E18" s="57" t="s">
        <v>235</v>
      </c>
      <c r="F18" s="57" t="s">
        <v>97</v>
      </c>
    </row>
    <row r="19" spans="1:6" ht="12.6" thickBot="1" x14ac:dyDescent="0.3">
      <c r="A19" s="58" t="s">
        <v>57</v>
      </c>
      <c r="B19" s="57">
        <v>300000</v>
      </c>
      <c r="C19" s="59">
        <v>0</v>
      </c>
      <c r="D19" s="57">
        <f t="shared" si="0"/>
        <v>300000</v>
      </c>
      <c r="E19" s="57" t="s">
        <v>235</v>
      </c>
      <c r="F19" s="57" t="s">
        <v>98</v>
      </c>
    </row>
    <row r="20" spans="1:6" ht="12.6" thickBot="1" x14ac:dyDescent="0.3">
      <c r="A20" s="21" t="s">
        <v>58</v>
      </c>
      <c r="B20" s="22">
        <f>SUM(B21:B29)</f>
        <v>7307211</v>
      </c>
      <c r="C20" s="23">
        <f>SUM(C21:C29)</f>
        <v>-475000</v>
      </c>
      <c r="D20" s="22">
        <f>SUM(D21:D29)</f>
        <v>6832211</v>
      </c>
      <c r="E20" s="22"/>
      <c r="F20" s="22"/>
    </row>
    <row r="21" spans="1:6" x14ac:dyDescent="0.25">
      <c r="A21" s="58" t="s">
        <v>59</v>
      </c>
      <c r="B21" s="57">
        <v>570000</v>
      </c>
      <c r="C21" s="59">
        <v>0</v>
      </c>
      <c r="D21" s="57">
        <f t="shared" si="0"/>
        <v>570000</v>
      </c>
      <c r="E21" s="57" t="s">
        <v>235</v>
      </c>
      <c r="F21" s="57" t="s">
        <v>101</v>
      </c>
    </row>
    <row r="22" spans="1:6" x14ac:dyDescent="0.25">
      <c r="A22" s="24" t="s">
        <v>60</v>
      </c>
      <c r="B22" s="25">
        <v>410000</v>
      </c>
      <c r="C22" s="26">
        <v>-410000</v>
      </c>
      <c r="D22" s="25">
        <f t="shared" si="0"/>
        <v>0</v>
      </c>
      <c r="E22" s="25"/>
      <c r="F22" s="25" t="s">
        <v>242</v>
      </c>
    </row>
    <row r="23" spans="1:6" x14ac:dyDescent="0.25">
      <c r="A23" s="58" t="s">
        <v>61</v>
      </c>
      <c r="B23" s="57">
        <v>400000</v>
      </c>
      <c r="C23" s="59">
        <v>2000</v>
      </c>
      <c r="D23" s="57">
        <f t="shared" si="0"/>
        <v>402000</v>
      </c>
      <c r="E23" s="57" t="s">
        <v>235</v>
      </c>
      <c r="F23" s="57" t="s">
        <v>111</v>
      </c>
    </row>
    <row r="24" spans="1:6" x14ac:dyDescent="0.25">
      <c r="A24" s="24" t="s">
        <v>62</v>
      </c>
      <c r="B24" s="25">
        <v>0</v>
      </c>
      <c r="C24" s="26">
        <v>0</v>
      </c>
      <c r="D24" s="25">
        <f t="shared" si="0"/>
        <v>0</v>
      </c>
      <c r="E24" s="25"/>
      <c r="F24" s="25"/>
    </row>
    <row r="25" spans="1:6" x14ac:dyDescent="0.25">
      <c r="A25" s="58" t="s">
        <v>63</v>
      </c>
      <c r="B25" s="57">
        <v>75000</v>
      </c>
      <c r="C25" s="59">
        <v>6000</v>
      </c>
      <c r="D25" s="57">
        <f t="shared" si="0"/>
        <v>81000</v>
      </c>
      <c r="E25" s="57" t="s">
        <v>235</v>
      </c>
      <c r="F25" s="57" t="s">
        <v>113</v>
      </c>
    </row>
    <row r="26" spans="1:6" x14ac:dyDescent="0.25">
      <c r="A26" s="24" t="s">
        <v>64</v>
      </c>
      <c r="B26" s="25">
        <v>0</v>
      </c>
      <c r="C26" s="26">
        <v>1000</v>
      </c>
      <c r="D26" s="25">
        <f t="shared" si="0"/>
        <v>1000</v>
      </c>
      <c r="E26" s="25"/>
      <c r="F26" s="25"/>
    </row>
    <row r="27" spans="1:6" ht="24" x14ac:dyDescent="0.25">
      <c r="A27" s="60" t="s">
        <v>65</v>
      </c>
      <c r="B27" s="61">
        <v>4806000</v>
      </c>
      <c r="C27" s="62">
        <v>0</v>
      </c>
      <c r="D27" s="61">
        <f t="shared" si="0"/>
        <v>4806000</v>
      </c>
      <c r="E27" s="61" t="s">
        <v>235</v>
      </c>
      <c r="F27" s="61" t="s">
        <v>115</v>
      </c>
    </row>
    <row r="28" spans="1:6" ht="24" x14ac:dyDescent="0.25">
      <c r="A28" s="24" t="s">
        <v>66</v>
      </c>
      <c r="B28" s="25">
        <v>0</v>
      </c>
      <c r="C28" s="26">
        <v>0</v>
      </c>
      <c r="D28" s="25">
        <f t="shared" si="0"/>
        <v>0</v>
      </c>
      <c r="E28" s="25"/>
      <c r="F28" s="25"/>
    </row>
    <row r="29" spans="1:6" x14ac:dyDescent="0.25">
      <c r="A29" s="60" t="s">
        <v>67</v>
      </c>
      <c r="B29" s="61">
        <v>1046211</v>
      </c>
      <c r="C29" s="62">
        <v>-74000</v>
      </c>
      <c r="D29" s="61">
        <f t="shared" si="0"/>
        <v>972211</v>
      </c>
      <c r="E29" s="61" t="s">
        <v>235</v>
      </c>
      <c r="F29" s="61" t="s">
        <v>129</v>
      </c>
    </row>
    <row r="30" spans="1:6" ht="12.6" thickBot="1" x14ac:dyDescent="0.3">
      <c r="A30" s="27" t="s">
        <v>68</v>
      </c>
      <c r="B30" s="28">
        <f>SUM(B31:B39)</f>
        <v>100000</v>
      </c>
      <c r="C30" s="28">
        <f>SUM(C31:C39)</f>
        <v>0</v>
      </c>
      <c r="D30" s="28">
        <f>SUM(D31:D39)</f>
        <v>100000</v>
      </c>
      <c r="E30" s="28"/>
      <c r="F30" s="28"/>
    </row>
    <row r="31" spans="1:6" x14ac:dyDescent="0.25">
      <c r="A31" s="60" t="s">
        <v>69</v>
      </c>
      <c r="B31" s="63">
        <v>100000</v>
      </c>
      <c r="C31" s="64">
        <v>0</v>
      </c>
      <c r="D31" s="61">
        <f t="shared" si="0"/>
        <v>100000</v>
      </c>
      <c r="E31" s="61" t="s">
        <v>235</v>
      </c>
      <c r="F31" s="61" t="s">
        <v>241</v>
      </c>
    </row>
    <row r="32" spans="1:6" x14ac:dyDescent="0.25">
      <c r="A32" s="24" t="s">
        <v>70</v>
      </c>
      <c r="B32" s="29">
        <v>0</v>
      </c>
      <c r="C32" s="30">
        <v>0</v>
      </c>
      <c r="D32" s="25">
        <f t="shared" si="0"/>
        <v>0</v>
      </c>
      <c r="E32" s="25"/>
      <c r="F32" s="25"/>
    </row>
    <row r="33" spans="1:6" x14ac:dyDescent="0.25">
      <c r="A33" s="24" t="s">
        <v>71</v>
      </c>
      <c r="B33" s="29">
        <v>0</v>
      </c>
      <c r="C33" s="30">
        <v>0</v>
      </c>
      <c r="D33" s="25">
        <f t="shared" si="0"/>
        <v>0</v>
      </c>
      <c r="E33" s="25"/>
      <c r="F33" s="25"/>
    </row>
    <row r="34" spans="1:6" x14ac:dyDescent="0.25">
      <c r="A34" s="24" t="s">
        <v>72</v>
      </c>
      <c r="B34" s="29">
        <v>0</v>
      </c>
      <c r="C34" s="30">
        <v>0</v>
      </c>
      <c r="D34" s="25">
        <f t="shared" si="0"/>
        <v>0</v>
      </c>
      <c r="E34" s="25"/>
      <c r="F34" s="25"/>
    </row>
    <row r="35" spans="1:6" x14ac:dyDescent="0.25">
      <c r="A35" s="24" t="s">
        <v>73</v>
      </c>
      <c r="B35" s="29">
        <v>0</v>
      </c>
      <c r="C35" s="30">
        <v>0</v>
      </c>
      <c r="D35" s="25">
        <f t="shared" si="0"/>
        <v>0</v>
      </c>
      <c r="E35" s="25"/>
      <c r="F35" s="25"/>
    </row>
    <row r="36" spans="1:6" x14ac:dyDescent="0.25">
      <c r="A36" s="24" t="s">
        <v>74</v>
      </c>
      <c r="B36" s="29">
        <v>0</v>
      </c>
      <c r="C36" s="30">
        <v>0</v>
      </c>
      <c r="D36" s="25">
        <f t="shared" si="0"/>
        <v>0</v>
      </c>
      <c r="E36" s="25"/>
      <c r="F36" s="25"/>
    </row>
    <row r="37" spans="1:6" x14ac:dyDescent="0.25">
      <c r="A37" s="24" t="s">
        <v>75</v>
      </c>
      <c r="B37" s="29">
        <v>0</v>
      </c>
      <c r="C37" s="30">
        <v>0</v>
      </c>
      <c r="D37" s="25">
        <f t="shared" si="0"/>
        <v>0</v>
      </c>
      <c r="E37" s="25"/>
      <c r="F37" s="25"/>
    </row>
    <row r="38" spans="1:6" x14ac:dyDescent="0.25">
      <c r="A38" s="24" t="s">
        <v>76</v>
      </c>
      <c r="B38" s="29">
        <v>0</v>
      </c>
      <c r="C38" s="30">
        <v>0</v>
      </c>
      <c r="D38" s="25">
        <f t="shared" si="0"/>
        <v>0</v>
      </c>
      <c r="E38" s="25"/>
      <c r="F38" s="25"/>
    </row>
    <row r="39" spans="1:6" ht="24.6" thickBot="1" x14ac:dyDescent="0.3">
      <c r="A39" s="24" t="s">
        <v>77</v>
      </c>
      <c r="B39" s="29">
        <v>0</v>
      </c>
      <c r="C39" s="30">
        <v>0</v>
      </c>
      <c r="D39" s="25">
        <f t="shared" si="0"/>
        <v>0</v>
      </c>
      <c r="E39" s="25"/>
      <c r="F39" s="25"/>
    </row>
    <row r="40" spans="1:6" ht="12.6" thickBot="1" x14ac:dyDescent="0.3">
      <c r="A40" s="31" t="s">
        <v>78</v>
      </c>
      <c r="B40" s="32">
        <f>B10+B20+B30</f>
        <v>11757211</v>
      </c>
      <c r="C40" s="32">
        <f>C10+C20+C30</f>
        <v>0</v>
      </c>
      <c r="D40" s="32">
        <f>D10+D20+D30</f>
        <v>11757211</v>
      </c>
      <c r="E40" s="32"/>
      <c r="F40" s="32"/>
    </row>
    <row r="41" spans="1:6" s="36" customFormat="1" ht="12.6" thickBot="1" x14ac:dyDescent="0.3">
      <c r="A41" s="33" t="s">
        <v>79</v>
      </c>
      <c r="B41" s="34">
        <v>0</v>
      </c>
      <c r="C41" s="35">
        <v>0</v>
      </c>
      <c r="D41" s="34">
        <v>0</v>
      </c>
      <c r="E41" s="34"/>
      <c r="F41" s="34"/>
    </row>
    <row r="42" spans="1:6" s="36" customFormat="1" ht="12.6" thickBot="1" x14ac:dyDescent="0.3">
      <c r="A42" s="37"/>
      <c r="B42" s="38"/>
      <c r="C42" s="39"/>
      <c r="D42" s="38"/>
      <c r="E42" s="38"/>
      <c r="F42" s="38"/>
    </row>
    <row r="43" spans="1:6" s="36" customFormat="1" ht="12.6" thickBot="1" x14ac:dyDescent="0.3">
      <c r="A43" s="40" t="s">
        <v>80</v>
      </c>
      <c r="B43" s="41">
        <f>+B40-B42</f>
        <v>11757211</v>
      </c>
      <c r="C43" s="42">
        <f>+C40-C42</f>
        <v>0</v>
      </c>
      <c r="D43" s="41">
        <f>+D40-D42</f>
        <v>11757211</v>
      </c>
      <c r="E43" s="41"/>
      <c r="F43" s="41"/>
    </row>
    <row r="44" spans="1:6" s="36" customFormat="1" x14ac:dyDescent="0.25">
      <c r="A44" s="43"/>
      <c r="B44" s="44"/>
      <c r="C44" s="44"/>
      <c r="D44" s="44"/>
      <c r="E44" s="44"/>
      <c r="F44" s="44"/>
    </row>
    <row r="45" spans="1:6" s="36" customFormat="1" x14ac:dyDescent="0.25">
      <c r="A45" s="43" t="s">
        <v>81</v>
      </c>
      <c r="B45" s="44"/>
      <c r="C45" s="44"/>
      <c r="D45" s="44"/>
      <c r="E45" s="44"/>
      <c r="F45" s="44"/>
    </row>
    <row r="46" spans="1:6" s="36" customFormat="1" x14ac:dyDescent="0.25">
      <c r="A46" s="342" t="s">
        <v>82</v>
      </c>
      <c r="B46" s="342"/>
      <c r="C46" s="342"/>
      <c r="D46" s="342"/>
    </row>
    <row r="47" spans="1:6" s="36" customFormat="1" x14ac:dyDescent="0.25">
      <c r="A47" s="342" t="s">
        <v>83</v>
      </c>
      <c r="B47" s="342"/>
      <c r="C47" s="342"/>
      <c r="D47" s="342"/>
    </row>
    <row r="48" spans="1:6" s="36" customFormat="1" x14ac:dyDescent="0.25">
      <c r="A48" s="342" t="s">
        <v>84</v>
      </c>
      <c r="B48" s="342"/>
      <c r="C48" s="342"/>
      <c r="D48" s="342"/>
    </row>
    <row r="49" spans="1:6" s="36" customFormat="1" x14ac:dyDescent="0.25">
      <c r="A49" s="45"/>
      <c r="B49" s="45"/>
      <c r="C49" s="46"/>
      <c r="D49" s="47"/>
      <c r="E49" s="47"/>
      <c r="F49" s="47"/>
    </row>
    <row r="50" spans="1:6" s="36" customFormat="1" x14ac:dyDescent="0.25">
      <c r="A50" s="13"/>
      <c r="B50" s="13"/>
      <c r="C50" s="48"/>
      <c r="D50" s="49"/>
      <c r="E50" s="49"/>
      <c r="F50" s="49"/>
    </row>
    <row r="51" spans="1:6" s="36" customFormat="1" x14ac:dyDescent="0.25">
      <c r="A51" s="45" t="s">
        <v>85</v>
      </c>
      <c r="B51" s="13"/>
      <c r="C51" s="48"/>
      <c r="D51" s="49"/>
      <c r="E51" s="49"/>
      <c r="F51" s="49"/>
    </row>
    <row r="52" spans="1:6" s="36" customFormat="1" x14ac:dyDescent="0.25">
      <c r="A52" s="45"/>
      <c r="B52" s="50"/>
      <c r="C52" s="47"/>
      <c r="D52" s="47"/>
      <c r="E52" s="47"/>
      <c r="F52" s="47"/>
    </row>
    <row r="53" spans="1:6" s="36" customFormat="1" x14ac:dyDescent="0.25">
      <c r="A53" s="45"/>
      <c r="B53" s="45"/>
      <c r="C53" s="46"/>
      <c r="D53" s="46"/>
      <c r="E53" s="46"/>
      <c r="F53" s="46"/>
    </row>
    <row r="54" spans="1:6" s="36" customFormat="1" x14ac:dyDescent="0.25">
      <c r="A54" s="50" t="s">
        <v>86</v>
      </c>
      <c r="B54" s="45"/>
      <c r="C54" s="46"/>
      <c r="D54" s="46"/>
      <c r="E54" s="46"/>
      <c r="F54" s="46"/>
    </row>
    <row r="55" spans="1:6" s="36" customFormat="1" x14ac:dyDescent="0.25">
      <c r="A55" s="45" t="s">
        <v>87</v>
      </c>
      <c r="B55" s="51"/>
      <c r="C55" s="52"/>
      <c r="D55" s="48"/>
      <c r="E55" s="48"/>
      <c r="F55" s="48"/>
    </row>
    <row r="56" spans="1:6" x14ac:dyDescent="0.25">
      <c r="A56" s="45" t="s">
        <v>88</v>
      </c>
      <c r="B56" s="53"/>
      <c r="C56" s="53"/>
      <c r="D56" s="54"/>
      <c r="E56" s="54"/>
      <c r="F56" s="54"/>
    </row>
    <row r="57" spans="1:6" x14ac:dyDescent="0.25">
      <c r="A57" s="55" t="s">
        <v>89</v>
      </c>
      <c r="B57" s="56"/>
      <c r="D57" s="48"/>
      <c r="E57" s="48"/>
      <c r="F57" s="48"/>
    </row>
    <row r="58" spans="1:6" x14ac:dyDescent="0.25">
      <c r="A58" s="55" t="s">
        <v>90</v>
      </c>
      <c r="D58" s="48"/>
      <c r="E58" s="48"/>
      <c r="F58" s="48"/>
    </row>
  </sheetData>
  <mergeCells count="8">
    <mergeCell ref="A47:D47"/>
    <mergeCell ref="A48:D48"/>
    <mergeCell ref="A3:D3"/>
    <mergeCell ref="A4:D4"/>
    <mergeCell ref="A5:D5"/>
    <mergeCell ref="A6:D6"/>
    <mergeCell ref="A7:D7"/>
    <mergeCell ref="A46:D46"/>
  </mergeCells>
  <printOptions horizontalCentered="1"/>
  <pageMargins left="0" right="0" top="0.39370078740157483" bottom="0" header="0.31496062992125984" footer="0.31496062992125984"/>
  <pageSetup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GridLines="0" topLeftCell="A6" zoomScale="80" zoomScaleNormal="80" workbookViewId="0">
      <selection activeCell="D21" sqref="D21"/>
    </sheetView>
  </sheetViews>
  <sheetFormatPr baseColWidth="10" defaultColWidth="11.5546875" defaultRowHeight="13.8" x14ac:dyDescent="0.25"/>
  <cols>
    <col min="1" max="1" width="7.109375" style="68" customWidth="1"/>
    <col min="2" max="2" width="3.5546875" style="68" customWidth="1"/>
    <col min="3" max="3" width="11.5546875" style="223"/>
    <col min="4" max="4" width="40.5546875" style="68" customWidth="1"/>
    <col min="5" max="5" width="14.109375" style="68" hidden="1" customWidth="1"/>
    <col min="6" max="6" width="12.44140625" style="68" hidden="1" customWidth="1"/>
    <col min="7" max="7" width="13.6640625" style="101" bestFit="1" customWidth="1"/>
    <col min="8" max="8" width="12.33203125" style="206" hidden="1" customWidth="1"/>
    <col min="9" max="24" width="0" style="68" hidden="1" customWidth="1"/>
    <col min="25" max="25" width="11.5546875" style="101" bestFit="1" customWidth="1"/>
    <col min="26" max="26" width="44.33203125" style="68" customWidth="1"/>
    <col min="27" max="27" width="13.6640625" style="101" bestFit="1" customWidth="1"/>
    <col min="28" max="28" width="11.5546875" style="101" bestFit="1" customWidth="1"/>
    <col min="29" max="29" width="44.33203125" style="68" customWidth="1"/>
    <col min="30" max="30" width="13.6640625" style="224" bestFit="1" customWidth="1"/>
    <col min="31" max="31" width="12.109375" style="218" bestFit="1" customWidth="1"/>
    <col min="32" max="16384" width="11.5546875" style="68"/>
  </cols>
  <sheetData>
    <row r="1" spans="1:32" x14ac:dyDescent="0.25">
      <c r="A1" s="65"/>
      <c r="B1" s="362" t="s">
        <v>38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66"/>
      <c r="Z1" s="65"/>
      <c r="AA1" s="66"/>
      <c r="AB1" s="66"/>
      <c r="AC1" s="65"/>
      <c r="AD1" s="67"/>
      <c r="AE1" s="67"/>
      <c r="AF1" s="65"/>
    </row>
    <row r="2" spans="1:32" x14ac:dyDescent="0.25">
      <c r="A2" s="65"/>
      <c r="B2" s="362" t="s">
        <v>39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66"/>
      <c r="Z2" s="65"/>
      <c r="AA2" s="66"/>
      <c r="AB2" s="66"/>
      <c r="AC2" s="65"/>
      <c r="AD2" s="67"/>
      <c r="AE2" s="67"/>
      <c r="AF2" s="65"/>
    </row>
    <row r="3" spans="1:32" x14ac:dyDescent="0.25">
      <c r="A3" s="69"/>
      <c r="B3" s="363" t="s">
        <v>135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66"/>
      <c r="Z3" s="69"/>
      <c r="AA3" s="66"/>
      <c r="AB3" s="66"/>
      <c r="AC3" s="69"/>
      <c r="AD3" s="67"/>
      <c r="AE3" s="70"/>
      <c r="AF3" s="65"/>
    </row>
    <row r="4" spans="1:32" x14ac:dyDescent="0.25">
      <c r="A4" s="69"/>
      <c r="B4" s="363" t="s">
        <v>136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66"/>
      <c r="Z4" s="69"/>
      <c r="AA4" s="66"/>
      <c r="AB4" s="66"/>
      <c r="AC4" s="69"/>
      <c r="AD4" s="67"/>
      <c r="AE4" s="70"/>
      <c r="AF4" s="65"/>
    </row>
    <row r="5" spans="1:32" ht="14.4" thickBot="1" x14ac:dyDescent="0.3">
      <c r="A5" s="69"/>
      <c r="B5" s="71"/>
      <c r="C5" s="72"/>
      <c r="D5" s="71"/>
      <c r="E5" s="71"/>
      <c r="F5" s="71"/>
      <c r="G5" s="72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66"/>
      <c r="Z5" s="69"/>
      <c r="AA5" s="66"/>
      <c r="AB5" s="66"/>
      <c r="AC5" s="69"/>
      <c r="AD5" s="73"/>
      <c r="AE5" s="70"/>
      <c r="AF5" s="65"/>
    </row>
    <row r="6" spans="1:32" s="76" customFormat="1" ht="24.75" customHeight="1" thickBot="1" x14ac:dyDescent="0.35">
      <c r="A6" s="74"/>
      <c r="B6" s="75"/>
      <c r="C6" s="364" t="s">
        <v>137</v>
      </c>
      <c r="D6" s="365"/>
      <c r="E6" s="365"/>
      <c r="F6" s="365"/>
      <c r="G6" s="366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359" t="s">
        <v>138</v>
      </c>
      <c r="Z6" s="360"/>
      <c r="AA6" s="361"/>
      <c r="AB6" s="345" t="s">
        <v>139</v>
      </c>
      <c r="AC6" s="346"/>
      <c r="AD6" s="346"/>
      <c r="AE6" s="347"/>
    </row>
    <row r="7" spans="1:32" ht="14.4" thickBot="1" x14ac:dyDescent="0.3">
      <c r="A7" s="69"/>
      <c r="B7" s="77"/>
      <c r="C7" s="348" t="s">
        <v>140</v>
      </c>
      <c r="D7" s="349"/>
      <c r="E7" s="350" t="s">
        <v>141</v>
      </c>
      <c r="F7" s="350"/>
      <c r="G7" s="78"/>
      <c r="H7" s="351" t="s">
        <v>142</v>
      </c>
      <c r="I7" s="351"/>
      <c r="J7" s="351"/>
      <c r="K7" s="79" t="s">
        <v>143</v>
      </c>
      <c r="L7" s="352" t="s">
        <v>144</v>
      </c>
      <c r="M7" s="352"/>
      <c r="N7" s="352"/>
      <c r="O7" s="80" t="s">
        <v>143</v>
      </c>
      <c r="P7" s="353" t="s">
        <v>145</v>
      </c>
      <c r="Q7" s="353"/>
      <c r="R7" s="353"/>
      <c r="S7" s="81" t="s">
        <v>143</v>
      </c>
      <c r="T7" s="354" t="s">
        <v>146</v>
      </c>
      <c r="U7" s="354"/>
      <c r="V7" s="354"/>
      <c r="W7" s="82" t="s">
        <v>143</v>
      </c>
      <c r="X7" s="83"/>
      <c r="Y7" s="355" t="s">
        <v>147</v>
      </c>
      <c r="Z7" s="356"/>
      <c r="AA7" s="78"/>
      <c r="AB7" s="357" t="s">
        <v>148</v>
      </c>
      <c r="AC7" s="358"/>
      <c r="AD7" s="84"/>
      <c r="AE7" s="85"/>
      <c r="AF7" s="65"/>
    </row>
    <row r="8" spans="1:32" s="101" customFormat="1" ht="27" thickBot="1" x14ac:dyDescent="0.3">
      <c r="A8" s="86"/>
      <c r="B8" s="87"/>
      <c r="C8" s="88" t="s">
        <v>149</v>
      </c>
      <c r="D8" s="89" t="s">
        <v>150</v>
      </c>
      <c r="E8" s="90" t="s">
        <v>151</v>
      </c>
      <c r="F8" s="91" t="s">
        <v>152</v>
      </c>
      <c r="G8" s="92" t="s">
        <v>153</v>
      </c>
      <c r="H8" s="93" t="s">
        <v>154</v>
      </c>
      <c r="I8" s="94" t="s">
        <v>155</v>
      </c>
      <c r="J8" s="95" t="s">
        <v>156</v>
      </c>
      <c r="K8" s="96" t="s">
        <v>157</v>
      </c>
      <c r="L8" s="94" t="s">
        <v>158</v>
      </c>
      <c r="M8" s="95" t="s">
        <v>159</v>
      </c>
      <c r="N8" s="95" t="s">
        <v>160</v>
      </c>
      <c r="O8" s="97" t="s">
        <v>161</v>
      </c>
      <c r="P8" s="94" t="s">
        <v>162</v>
      </c>
      <c r="Q8" s="95" t="s">
        <v>163</v>
      </c>
      <c r="R8" s="95" t="s">
        <v>164</v>
      </c>
      <c r="S8" s="98" t="s">
        <v>165</v>
      </c>
      <c r="T8" s="94" t="s">
        <v>166</v>
      </c>
      <c r="U8" s="95" t="s">
        <v>167</v>
      </c>
      <c r="V8" s="95" t="s">
        <v>168</v>
      </c>
      <c r="W8" s="99" t="s">
        <v>169</v>
      </c>
      <c r="X8" s="92" t="s">
        <v>143</v>
      </c>
      <c r="Y8" s="88" t="s">
        <v>149</v>
      </c>
      <c r="Z8" s="89" t="s">
        <v>150</v>
      </c>
      <c r="AA8" s="100" t="s">
        <v>153</v>
      </c>
      <c r="AB8" s="88" t="s">
        <v>149</v>
      </c>
      <c r="AC8" s="89" t="s">
        <v>150</v>
      </c>
      <c r="AD8" s="100" t="s">
        <v>153</v>
      </c>
      <c r="AE8" s="100" t="s">
        <v>170</v>
      </c>
      <c r="AF8" s="86"/>
    </row>
    <row r="9" spans="1:32" x14ac:dyDescent="0.25">
      <c r="A9" s="69"/>
      <c r="B9" s="102" t="s">
        <v>171</v>
      </c>
      <c r="C9" s="103" t="s">
        <v>172</v>
      </c>
      <c r="D9" s="104" t="s">
        <v>92</v>
      </c>
      <c r="E9" s="105">
        <f t="shared" ref="E9:X9" si="0">SUM(E10:E15)</f>
        <v>1045000</v>
      </c>
      <c r="F9" s="106">
        <f t="shared" si="0"/>
        <v>300000</v>
      </c>
      <c r="G9" s="107">
        <f t="shared" si="0"/>
        <v>1345000</v>
      </c>
      <c r="H9" s="108">
        <f t="shared" si="0"/>
        <v>350000</v>
      </c>
      <c r="I9" s="109">
        <f t="shared" si="0"/>
        <v>20000</v>
      </c>
      <c r="J9" s="110">
        <f t="shared" si="0"/>
        <v>0</v>
      </c>
      <c r="K9" s="111">
        <f t="shared" si="0"/>
        <v>370000</v>
      </c>
      <c r="L9" s="108">
        <f t="shared" si="0"/>
        <v>430000</v>
      </c>
      <c r="M9" s="109">
        <f t="shared" si="0"/>
        <v>0</v>
      </c>
      <c r="N9" s="110">
        <f t="shared" si="0"/>
        <v>100000</v>
      </c>
      <c r="O9" s="112">
        <f t="shared" si="0"/>
        <v>530000</v>
      </c>
      <c r="P9" s="108">
        <f t="shared" si="0"/>
        <v>0</v>
      </c>
      <c r="Q9" s="109">
        <f t="shared" si="0"/>
        <v>45000</v>
      </c>
      <c r="R9" s="110">
        <f t="shared" si="0"/>
        <v>0</v>
      </c>
      <c r="S9" s="113">
        <f t="shared" si="0"/>
        <v>45000</v>
      </c>
      <c r="T9" s="108">
        <f t="shared" si="0"/>
        <v>80000</v>
      </c>
      <c r="U9" s="109">
        <f t="shared" si="0"/>
        <v>320000</v>
      </c>
      <c r="V9" s="110">
        <f t="shared" si="0"/>
        <v>0</v>
      </c>
      <c r="W9" s="114">
        <f t="shared" si="0"/>
        <v>400000</v>
      </c>
      <c r="X9" s="115">
        <f t="shared" si="0"/>
        <v>1345000</v>
      </c>
      <c r="Y9" s="116">
        <v>2.2000000000000002</v>
      </c>
      <c r="Z9" s="117" t="s">
        <v>92</v>
      </c>
      <c r="AA9" s="118">
        <f>SUM(AA10:AA15)</f>
        <v>1345000</v>
      </c>
      <c r="AB9" s="103" t="s">
        <v>172</v>
      </c>
      <c r="AC9" s="104" t="s">
        <v>92</v>
      </c>
      <c r="AD9" s="119">
        <f>SUM(AD10:AD15)</f>
        <v>1270000</v>
      </c>
      <c r="AE9" s="119">
        <f>SUM(AE10:AE15)</f>
        <v>75000</v>
      </c>
      <c r="AF9" s="65"/>
    </row>
    <row r="10" spans="1:32" ht="26.4" x14ac:dyDescent="0.25">
      <c r="A10" s="69"/>
      <c r="B10" s="120"/>
      <c r="C10" s="121" t="s">
        <v>173</v>
      </c>
      <c r="D10" s="122" t="s">
        <v>174</v>
      </c>
      <c r="E10" s="123">
        <f>X10</f>
        <v>110000</v>
      </c>
      <c r="F10" s="124">
        <v>0</v>
      </c>
      <c r="G10" s="125">
        <f t="shared" ref="G10:G15" si="1">E10+F10</f>
        <v>110000</v>
      </c>
      <c r="H10" s="126">
        <v>50000</v>
      </c>
      <c r="I10" s="127"/>
      <c r="J10" s="127"/>
      <c r="K10" s="128">
        <f t="shared" ref="K10:K15" si="2">SUM(H10:J10)</f>
        <v>50000</v>
      </c>
      <c r="L10" s="127"/>
      <c r="M10" s="127"/>
      <c r="N10" s="127"/>
      <c r="O10" s="129">
        <f t="shared" ref="O10:O15" si="3">SUM(L10:N10)</f>
        <v>0</v>
      </c>
      <c r="P10" s="127"/>
      <c r="Q10" s="127">
        <v>30000</v>
      </c>
      <c r="R10" s="127"/>
      <c r="S10" s="130">
        <f t="shared" ref="S10:S15" si="4">SUM(P10:R10)</f>
        <v>30000</v>
      </c>
      <c r="T10" s="127">
        <v>30000</v>
      </c>
      <c r="U10" s="127"/>
      <c r="V10" s="127"/>
      <c r="W10" s="131">
        <f t="shared" ref="W10:W15" si="5">SUM(T10:V10)</f>
        <v>30000</v>
      </c>
      <c r="X10" s="132">
        <f t="shared" ref="X10:X15" si="6">K10+O10+S10+W10</f>
        <v>110000</v>
      </c>
      <c r="Y10" s="133" t="s">
        <v>175</v>
      </c>
      <c r="Z10" s="134" t="s">
        <v>93</v>
      </c>
      <c r="AA10" s="135">
        <v>110000</v>
      </c>
      <c r="AB10" s="121"/>
      <c r="AC10" s="122"/>
      <c r="AD10" s="136"/>
      <c r="AE10" s="137">
        <f>+G10-AD10</f>
        <v>110000</v>
      </c>
      <c r="AF10" s="65"/>
    </row>
    <row r="11" spans="1:32" ht="26.4" x14ac:dyDescent="0.25">
      <c r="A11" s="69"/>
      <c r="B11" s="120"/>
      <c r="C11" s="138" t="s">
        <v>176</v>
      </c>
      <c r="D11" s="139" t="s">
        <v>177</v>
      </c>
      <c r="E11" s="123"/>
      <c r="F11" s="124">
        <f>X11</f>
        <v>300000</v>
      </c>
      <c r="G11" s="125">
        <f t="shared" si="1"/>
        <v>300000</v>
      </c>
      <c r="H11" s="126">
        <v>200000</v>
      </c>
      <c r="I11" s="127"/>
      <c r="J11" s="127"/>
      <c r="K11" s="128">
        <f t="shared" si="2"/>
        <v>200000</v>
      </c>
      <c r="L11" s="127"/>
      <c r="M11" s="127"/>
      <c r="N11" s="127"/>
      <c r="O11" s="129">
        <f t="shared" si="3"/>
        <v>0</v>
      </c>
      <c r="P11" s="127"/>
      <c r="Q11" s="127"/>
      <c r="R11" s="127"/>
      <c r="S11" s="130">
        <f t="shared" si="4"/>
        <v>0</v>
      </c>
      <c r="T11" s="127">
        <v>50000</v>
      </c>
      <c r="U11" s="127">
        <v>50000</v>
      </c>
      <c r="V11" s="127"/>
      <c r="W11" s="131">
        <f t="shared" si="5"/>
        <v>100000</v>
      </c>
      <c r="X11" s="132">
        <f t="shared" si="6"/>
        <v>300000</v>
      </c>
      <c r="Y11" s="140" t="s">
        <v>178</v>
      </c>
      <c r="Z11" s="141" t="s">
        <v>94</v>
      </c>
      <c r="AA11" s="135">
        <v>300000</v>
      </c>
      <c r="AB11" s="138">
        <f>+'[1]Table 1 (2)'!$A$16</f>
        <v>78111808</v>
      </c>
      <c r="AC11" s="142" t="str">
        <f>+'[1]Table 1 (2)'!$B$16</f>
        <v>Alquiler de vehículos</v>
      </c>
      <c r="AD11" s="135">
        <f>+'[1]Table 1 (2)'!$C$16</f>
        <v>495000</v>
      </c>
      <c r="AE11" s="143">
        <f>+G11-AD11</f>
        <v>-195000</v>
      </c>
      <c r="AF11" s="65"/>
    </row>
    <row r="12" spans="1:32" ht="26.4" x14ac:dyDescent="0.25">
      <c r="A12" s="69"/>
      <c r="B12" s="120"/>
      <c r="C12" s="121" t="s">
        <v>179</v>
      </c>
      <c r="D12" s="122" t="s">
        <v>180</v>
      </c>
      <c r="E12" s="123">
        <f>X12</f>
        <v>120000</v>
      </c>
      <c r="F12" s="124">
        <v>0</v>
      </c>
      <c r="G12" s="125">
        <f t="shared" si="1"/>
        <v>120000</v>
      </c>
      <c r="H12" s="126"/>
      <c r="I12" s="127"/>
      <c r="J12" s="127"/>
      <c r="K12" s="128">
        <f t="shared" si="2"/>
        <v>0</v>
      </c>
      <c r="L12" s="127"/>
      <c r="M12" s="127"/>
      <c r="N12" s="127"/>
      <c r="O12" s="129">
        <f t="shared" si="3"/>
        <v>0</v>
      </c>
      <c r="P12" s="127"/>
      <c r="Q12" s="127"/>
      <c r="R12" s="127"/>
      <c r="S12" s="130">
        <f t="shared" si="4"/>
        <v>0</v>
      </c>
      <c r="T12" s="127"/>
      <c r="U12" s="127">
        <v>120000</v>
      </c>
      <c r="V12" s="127">
        <v>0</v>
      </c>
      <c r="W12" s="131">
        <f t="shared" si="5"/>
        <v>120000</v>
      </c>
      <c r="X12" s="132">
        <f t="shared" si="6"/>
        <v>120000</v>
      </c>
      <c r="Y12" s="133" t="s">
        <v>181</v>
      </c>
      <c r="Z12" s="134" t="s">
        <v>95</v>
      </c>
      <c r="AA12" s="135">
        <v>120000</v>
      </c>
      <c r="AB12" s="121"/>
      <c r="AC12" s="122"/>
      <c r="AD12" s="135"/>
      <c r="AE12" s="143">
        <f>+G12-AD12</f>
        <v>120000</v>
      </c>
      <c r="AF12" s="65"/>
    </row>
    <row r="13" spans="1:32" x14ac:dyDescent="0.25">
      <c r="A13" s="69"/>
      <c r="B13" s="120"/>
      <c r="C13" s="138" t="s">
        <v>182</v>
      </c>
      <c r="D13" s="142" t="s">
        <v>183</v>
      </c>
      <c r="E13" s="123">
        <f>X13</f>
        <v>265000</v>
      </c>
      <c r="F13" s="124">
        <v>0</v>
      </c>
      <c r="G13" s="125">
        <f t="shared" si="1"/>
        <v>265000</v>
      </c>
      <c r="H13" s="126"/>
      <c r="I13" s="127">
        <v>20000</v>
      </c>
      <c r="J13" s="127"/>
      <c r="K13" s="128">
        <f t="shared" si="2"/>
        <v>20000</v>
      </c>
      <c r="L13" s="127">
        <v>180000</v>
      </c>
      <c r="M13" s="127"/>
      <c r="N13" s="127">
        <v>50000</v>
      </c>
      <c r="O13" s="129">
        <f t="shared" si="3"/>
        <v>230000</v>
      </c>
      <c r="P13" s="127"/>
      <c r="Q13" s="127">
        <v>15000</v>
      </c>
      <c r="R13" s="127"/>
      <c r="S13" s="130">
        <f t="shared" si="4"/>
        <v>15000</v>
      </c>
      <c r="T13" s="127"/>
      <c r="U13" s="127"/>
      <c r="V13" s="127"/>
      <c r="W13" s="131">
        <f t="shared" si="5"/>
        <v>0</v>
      </c>
      <c r="X13" s="132">
        <f t="shared" si="6"/>
        <v>265000</v>
      </c>
      <c r="Y13" s="140" t="s">
        <v>184</v>
      </c>
      <c r="Z13" s="141" t="s">
        <v>96</v>
      </c>
      <c r="AA13" s="135">
        <v>265000</v>
      </c>
      <c r="AB13" s="138">
        <f>+'[1]Table 1 (2)'!$A$38</f>
        <v>78180107</v>
      </c>
      <c r="AC13" s="142" t="str">
        <f>+'[1]Table 1 (2)'!$B$38</f>
        <v>Reparación y mantenimiento de automóvil y de camiones ligeros</v>
      </c>
      <c r="AD13" s="135">
        <f>+'[1]Table 1 (2)'!$C$38</f>
        <v>425000</v>
      </c>
      <c r="AE13" s="143">
        <f>+G13-AD13</f>
        <v>-160000</v>
      </c>
      <c r="AF13" s="65"/>
    </row>
    <row r="14" spans="1:32" ht="26.4" x14ac:dyDescent="0.25">
      <c r="A14" s="69"/>
      <c r="B14" s="120"/>
      <c r="C14" s="121" t="s">
        <v>185</v>
      </c>
      <c r="D14" s="122" t="s">
        <v>186</v>
      </c>
      <c r="E14" s="123">
        <f>X14</f>
        <v>250000</v>
      </c>
      <c r="F14" s="124">
        <v>0</v>
      </c>
      <c r="G14" s="125">
        <f t="shared" si="1"/>
        <v>250000</v>
      </c>
      <c r="H14" s="126"/>
      <c r="I14" s="127"/>
      <c r="J14" s="127"/>
      <c r="K14" s="128">
        <f t="shared" si="2"/>
        <v>0</v>
      </c>
      <c r="L14" s="127">
        <v>250000</v>
      </c>
      <c r="M14" s="127"/>
      <c r="N14" s="127"/>
      <c r="O14" s="129">
        <f t="shared" si="3"/>
        <v>250000</v>
      </c>
      <c r="P14" s="127"/>
      <c r="Q14" s="127"/>
      <c r="R14" s="127"/>
      <c r="S14" s="130">
        <f t="shared" si="4"/>
        <v>0</v>
      </c>
      <c r="T14" s="127"/>
      <c r="U14" s="127"/>
      <c r="V14" s="127"/>
      <c r="W14" s="131">
        <f t="shared" si="5"/>
        <v>0</v>
      </c>
      <c r="X14" s="132">
        <f t="shared" si="6"/>
        <v>250000</v>
      </c>
      <c r="Y14" s="133" t="s">
        <v>187</v>
      </c>
      <c r="Z14" s="134" t="s">
        <v>97</v>
      </c>
      <c r="AA14" s="144">
        <v>250000</v>
      </c>
      <c r="AB14" s="121"/>
      <c r="AC14" s="122"/>
      <c r="AD14" s="135"/>
      <c r="AE14" s="143">
        <f t="shared" ref="AE14:AE34" si="7">+G14-AD14</f>
        <v>250000</v>
      </c>
      <c r="AF14" s="65"/>
    </row>
    <row r="15" spans="1:32" ht="26.4" x14ac:dyDescent="0.25">
      <c r="A15" s="69"/>
      <c r="B15" s="120"/>
      <c r="C15" s="138" t="s">
        <v>188</v>
      </c>
      <c r="D15" s="142" t="s">
        <v>189</v>
      </c>
      <c r="E15" s="123">
        <f>X15</f>
        <v>300000</v>
      </c>
      <c r="F15" s="124">
        <v>0</v>
      </c>
      <c r="G15" s="125">
        <f t="shared" si="1"/>
        <v>300000</v>
      </c>
      <c r="H15" s="126">
        <v>100000</v>
      </c>
      <c r="I15" s="127"/>
      <c r="J15" s="127"/>
      <c r="K15" s="128">
        <f t="shared" si="2"/>
        <v>100000</v>
      </c>
      <c r="L15" s="127"/>
      <c r="M15" s="127"/>
      <c r="N15" s="127">
        <v>50000</v>
      </c>
      <c r="O15" s="129">
        <f t="shared" si="3"/>
        <v>50000</v>
      </c>
      <c r="P15" s="127"/>
      <c r="Q15" s="127"/>
      <c r="R15" s="127"/>
      <c r="S15" s="130">
        <f t="shared" si="4"/>
        <v>0</v>
      </c>
      <c r="T15" s="127"/>
      <c r="U15" s="127">
        <v>150000</v>
      </c>
      <c r="V15" s="127"/>
      <c r="W15" s="131">
        <f t="shared" si="5"/>
        <v>150000</v>
      </c>
      <c r="X15" s="132">
        <f t="shared" si="6"/>
        <v>300000</v>
      </c>
      <c r="Y15" s="140" t="s">
        <v>190</v>
      </c>
      <c r="Z15" s="141" t="s">
        <v>98</v>
      </c>
      <c r="AA15" s="135">
        <v>300000</v>
      </c>
      <c r="AB15" s="138">
        <f>+'[1]Table 1 (2)'!$A$22</f>
        <v>50192701</v>
      </c>
      <c r="AC15" s="142" t="str">
        <f>+'[1]Table 1 (2)'!$B$22</f>
        <v>Comidas combinadas frescas</v>
      </c>
      <c r="AD15" s="135">
        <f>+'[1]Table 1 (2)'!$C$22</f>
        <v>350000</v>
      </c>
      <c r="AE15" s="143">
        <f t="shared" si="7"/>
        <v>-50000</v>
      </c>
      <c r="AF15" s="65"/>
    </row>
    <row r="16" spans="1:32" x14ac:dyDescent="0.25">
      <c r="A16" s="69"/>
      <c r="B16" s="145" t="s">
        <v>191</v>
      </c>
      <c r="C16" s="146" t="s">
        <v>192</v>
      </c>
      <c r="D16" s="147" t="s">
        <v>99</v>
      </c>
      <c r="E16" s="148">
        <f t="shared" ref="E16:X16" si="8">SUM(E17:E31)</f>
        <v>840211</v>
      </c>
      <c r="F16" s="149">
        <f t="shared" si="8"/>
        <v>6467000</v>
      </c>
      <c r="G16" s="150">
        <f t="shared" si="8"/>
        <v>7307211</v>
      </c>
      <c r="H16" s="151">
        <f t="shared" si="8"/>
        <v>616000</v>
      </c>
      <c r="I16" s="152">
        <f t="shared" si="8"/>
        <v>800000</v>
      </c>
      <c r="J16" s="153">
        <f t="shared" si="8"/>
        <v>1117000</v>
      </c>
      <c r="K16" s="154">
        <f t="shared" si="8"/>
        <v>2533000</v>
      </c>
      <c r="L16" s="151">
        <f t="shared" si="8"/>
        <v>735000</v>
      </c>
      <c r="M16" s="152">
        <f t="shared" si="8"/>
        <v>600000</v>
      </c>
      <c r="N16" s="153">
        <f t="shared" si="8"/>
        <v>750000</v>
      </c>
      <c r="O16" s="155">
        <f t="shared" si="8"/>
        <v>2085000</v>
      </c>
      <c r="P16" s="151">
        <f t="shared" si="8"/>
        <v>400000</v>
      </c>
      <c r="Q16" s="152">
        <f t="shared" si="8"/>
        <v>400000</v>
      </c>
      <c r="R16" s="153">
        <f t="shared" si="8"/>
        <v>400000</v>
      </c>
      <c r="S16" s="156">
        <f t="shared" si="8"/>
        <v>1200000</v>
      </c>
      <c r="T16" s="151">
        <f t="shared" si="8"/>
        <v>550000</v>
      </c>
      <c r="U16" s="152">
        <f t="shared" si="8"/>
        <v>539211</v>
      </c>
      <c r="V16" s="153">
        <f t="shared" si="8"/>
        <v>400000</v>
      </c>
      <c r="W16" s="157">
        <f t="shared" si="8"/>
        <v>1489211</v>
      </c>
      <c r="X16" s="158">
        <f t="shared" si="8"/>
        <v>7307211</v>
      </c>
      <c r="Y16" s="159">
        <v>2.2999999999999998</v>
      </c>
      <c r="Z16" s="160" t="s">
        <v>99</v>
      </c>
      <c r="AA16" s="161">
        <f>SUM(AA17:AA31)</f>
        <v>7307211</v>
      </c>
      <c r="AB16" s="146" t="s">
        <v>192</v>
      </c>
      <c r="AC16" s="147" t="s">
        <v>99</v>
      </c>
      <c r="AD16" s="162">
        <f>SUM(AD17:AD31)</f>
        <v>6790010</v>
      </c>
      <c r="AE16" s="162">
        <f>SUM(AE17:AE31)</f>
        <v>517201</v>
      </c>
      <c r="AF16" s="65"/>
    </row>
    <row r="17" spans="1:32" ht="26.4" x14ac:dyDescent="0.25">
      <c r="A17" s="69"/>
      <c r="B17" s="120"/>
      <c r="C17" s="138" t="s">
        <v>193</v>
      </c>
      <c r="D17" s="163" t="s">
        <v>194</v>
      </c>
      <c r="E17" s="123">
        <f>X17-I17</f>
        <v>110000</v>
      </c>
      <c r="F17" s="124">
        <f>X17-E17</f>
        <v>400000</v>
      </c>
      <c r="G17" s="125">
        <f>E17+F17</f>
        <v>510000</v>
      </c>
      <c r="H17" s="126"/>
      <c r="I17" s="127">
        <v>400000</v>
      </c>
      <c r="J17" s="127"/>
      <c r="K17" s="128">
        <f>SUM(H17:J17)</f>
        <v>400000</v>
      </c>
      <c r="L17" s="127">
        <v>110000</v>
      </c>
      <c r="M17" s="127"/>
      <c r="N17" s="127"/>
      <c r="O17" s="129">
        <f>SUM(L17:N17)</f>
        <v>110000</v>
      </c>
      <c r="P17" s="127"/>
      <c r="Q17" s="127"/>
      <c r="R17" s="127"/>
      <c r="S17" s="130">
        <f>SUM(P17:R17)</f>
        <v>0</v>
      </c>
      <c r="T17" s="164"/>
      <c r="U17" s="127"/>
      <c r="V17" s="127"/>
      <c r="W17" s="131">
        <f>SUM(T17:V17)</f>
        <v>0</v>
      </c>
      <c r="X17" s="132">
        <f>K17+O17+S17+W17</f>
        <v>510000</v>
      </c>
      <c r="Y17" s="140" t="s">
        <v>100</v>
      </c>
      <c r="Z17" s="141" t="s">
        <v>101</v>
      </c>
      <c r="AA17" s="135">
        <v>510000</v>
      </c>
      <c r="AB17" s="138">
        <f>+'[1]Table 1 (2)'!$A$27</f>
        <v>50221102</v>
      </c>
      <c r="AC17" s="163" t="str">
        <f>+'[1]Table 1 (2)'!$B$27</f>
        <v>Grano de harina</v>
      </c>
      <c r="AD17" s="135">
        <f>+'[1]Table 1 (2)'!$C$27</f>
        <v>525000</v>
      </c>
      <c r="AE17" s="143">
        <f t="shared" si="7"/>
        <v>-15000</v>
      </c>
      <c r="AF17" s="65"/>
    </row>
    <row r="18" spans="1:32" ht="26.4" x14ac:dyDescent="0.25">
      <c r="A18" s="69"/>
      <c r="B18" s="120"/>
      <c r="C18" s="138" t="s">
        <v>195</v>
      </c>
      <c r="D18" s="163" t="s">
        <v>196</v>
      </c>
      <c r="E18" s="123">
        <f>X18</f>
        <v>60000</v>
      </c>
      <c r="F18" s="124"/>
      <c r="G18" s="125">
        <f t="shared" ref="G18:G31" si="9">E18+F18</f>
        <v>60000</v>
      </c>
      <c r="H18" s="126">
        <v>60000</v>
      </c>
      <c r="I18" s="127"/>
      <c r="J18" s="127"/>
      <c r="K18" s="128">
        <f t="shared" ref="K18:K31" si="10">SUM(H18:J18)</f>
        <v>60000</v>
      </c>
      <c r="L18" s="127"/>
      <c r="M18" s="127"/>
      <c r="N18" s="127"/>
      <c r="O18" s="129">
        <f t="shared" ref="O18:O31" si="11">SUM(L18:N18)</f>
        <v>0</v>
      </c>
      <c r="P18" s="127"/>
      <c r="Q18" s="127"/>
      <c r="R18" s="127"/>
      <c r="S18" s="130">
        <f t="shared" ref="S18:S31" si="12">SUM(P18:R18)</f>
        <v>0</v>
      </c>
      <c r="T18" s="165"/>
      <c r="U18" s="127"/>
      <c r="V18" s="127"/>
      <c r="W18" s="131">
        <f t="shared" ref="W18:W31" si="13">SUM(T18:V18)</f>
        <v>0</v>
      </c>
      <c r="X18" s="132">
        <f t="shared" ref="X18:X31" si="14">K18+O18+S18+W18</f>
        <v>60000</v>
      </c>
      <c r="Y18" s="140" t="s">
        <v>102</v>
      </c>
      <c r="Z18" s="141" t="s">
        <v>103</v>
      </c>
      <c r="AA18" s="135">
        <v>60000</v>
      </c>
      <c r="AB18" s="138">
        <f>+'[1]Table 1 (2)'!$A$17</f>
        <v>10161707</v>
      </c>
      <c r="AC18" s="163" t="str">
        <f>+'[1]Table 1 (2)'!$B$17</f>
        <v>Arreglo de flores cortadas</v>
      </c>
      <c r="AD18" s="135">
        <f>+'[1]Table 1 (2)'!$C$17</f>
        <v>50000</v>
      </c>
      <c r="AE18" s="143">
        <f t="shared" si="7"/>
        <v>10000</v>
      </c>
      <c r="AF18" s="65"/>
    </row>
    <row r="19" spans="1:32" ht="26.4" x14ac:dyDescent="0.25">
      <c r="A19" s="69"/>
      <c r="B19" s="120"/>
      <c r="C19" s="166" t="s">
        <v>197</v>
      </c>
      <c r="D19" s="163" t="s">
        <v>198</v>
      </c>
      <c r="E19" s="123"/>
      <c r="F19" s="124">
        <f>X19</f>
        <v>200000</v>
      </c>
      <c r="G19" s="125">
        <f t="shared" si="9"/>
        <v>200000</v>
      </c>
      <c r="H19" s="167"/>
      <c r="I19" s="164"/>
      <c r="J19" s="164"/>
      <c r="K19" s="128">
        <f t="shared" si="10"/>
        <v>0</v>
      </c>
      <c r="L19" s="164"/>
      <c r="M19" s="164">
        <v>200000</v>
      </c>
      <c r="N19" s="164"/>
      <c r="O19" s="129">
        <f t="shared" si="11"/>
        <v>200000</v>
      </c>
      <c r="P19" s="164"/>
      <c r="Q19" s="164"/>
      <c r="R19" s="164"/>
      <c r="S19" s="130">
        <f t="shared" si="12"/>
        <v>0</v>
      </c>
      <c r="T19" s="164"/>
      <c r="U19" s="164"/>
      <c r="V19" s="165"/>
      <c r="W19" s="131">
        <f t="shared" si="13"/>
        <v>0</v>
      </c>
      <c r="X19" s="132">
        <f t="shared" si="14"/>
        <v>200000</v>
      </c>
      <c r="Y19" s="140" t="s">
        <v>104</v>
      </c>
      <c r="Z19" s="141" t="s">
        <v>105</v>
      </c>
      <c r="AA19" s="135">
        <v>200000</v>
      </c>
      <c r="AB19" s="166">
        <f>+'[1]Table 1 (2)'!$A$18</f>
        <v>55121715</v>
      </c>
      <c r="AC19" s="163" t="str">
        <f>+'[1]Table 1 (2)'!$B$18</f>
        <v>Banderas o accesorios</v>
      </c>
      <c r="AD19" s="135">
        <f>+'[1]Table 1 (2)'!$C$18</f>
        <v>200000</v>
      </c>
      <c r="AE19" s="143">
        <f t="shared" si="7"/>
        <v>0</v>
      </c>
      <c r="AF19" s="65"/>
    </row>
    <row r="20" spans="1:32" ht="26.4" x14ac:dyDescent="0.25">
      <c r="A20" s="69"/>
      <c r="B20" s="168"/>
      <c r="C20" s="166" t="s">
        <v>199</v>
      </c>
      <c r="D20" s="163" t="s">
        <v>200</v>
      </c>
      <c r="E20" s="123"/>
      <c r="F20" s="124">
        <f>X20</f>
        <v>210000</v>
      </c>
      <c r="G20" s="125">
        <f t="shared" si="9"/>
        <v>210000</v>
      </c>
      <c r="H20" s="167"/>
      <c r="I20" s="164"/>
      <c r="J20" s="164">
        <v>210000</v>
      </c>
      <c r="K20" s="128">
        <f t="shared" si="10"/>
        <v>210000</v>
      </c>
      <c r="L20" s="164"/>
      <c r="M20" s="164"/>
      <c r="N20" s="165"/>
      <c r="O20" s="129">
        <f t="shared" si="11"/>
        <v>0</v>
      </c>
      <c r="P20" s="164"/>
      <c r="Q20" s="164"/>
      <c r="R20" s="164"/>
      <c r="S20" s="130">
        <f t="shared" si="12"/>
        <v>0</v>
      </c>
      <c r="T20" s="164"/>
      <c r="U20" s="164"/>
      <c r="V20" s="164"/>
      <c r="W20" s="131">
        <f t="shared" si="13"/>
        <v>0</v>
      </c>
      <c r="X20" s="132">
        <f>K20+O20+S20+W20</f>
        <v>210000</v>
      </c>
      <c r="Y20" s="140" t="s">
        <v>106</v>
      </c>
      <c r="Z20" s="141" t="s">
        <v>107</v>
      </c>
      <c r="AA20" s="135">
        <v>210000</v>
      </c>
      <c r="AB20" s="166">
        <f>+'[1]Table 1 (2)'!$A$19</f>
        <v>53103001</v>
      </c>
      <c r="AC20" s="163" t="str">
        <f>+'[1]Table 1 (2)'!$B$19</f>
        <v>Camisetas (t-shirts)</v>
      </c>
      <c r="AD20" s="135">
        <f>+'[1]Table 1 (2)'!$C$19</f>
        <v>250000</v>
      </c>
      <c r="AE20" s="143">
        <f t="shared" si="7"/>
        <v>-40000</v>
      </c>
      <c r="AF20" s="65"/>
    </row>
    <row r="21" spans="1:32" x14ac:dyDescent="0.25">
      <c r="A21" s="69"/>
      <c r="B21" s="120"/>
      <c r="C21" s="166" t="s">
        <v>201</v>
      </c>
      <c r="D21" s="163" t="s">
        <v>202</v>
      </c>
      <c r="E21" s="123">
        <f>X21</f>
        <v>50000</v>
      </c>
      <c r="F21" s="124"/>
      <c r="G21" s="125">
        <f t="shared" si="9"/>
        <v>50000</v>
      </c>
      <c r="H21" s="167"/>
      <c r="I21" s="164"/>
      <c r="J21" s="164"/>
      <c r="K21" s="128">
        <f t="shared" si="10"/>
        <v>0</v>
      </c>
      <c r="L21" s="164"/>
      <c r="M21" s="164"/>
      <c r="N21" s="165"/>
      <c r="O21" s="129">
        <f t="shared" si="11"/>
        <v>0</v>
      </c>
      <c r="P21" s="164"/>
      <c r="Q21" s="164"/>
      <c r="R21" s="164"/>
      <c r="S21" s="130">
        <f t="shared" si="12"/>
        <v>0</v>
      </c>
      <c r="T21" s="164"/>
      <c r="U21" s="164">
        <v>50000</v>
      </c>
      <c r="V21" s="164"/>
      <c r="W21" s="131">
        <f t="shared" si="13"/>
        <v>50000</v>
      </c>
      <c r="X21" s="132">
        <f t="shared" si="14"/>
        <v>50000</v>
      </c>
      <c r="Y21" s="140" t="s">
        <v>108</v>
      </c>
      <c r="Z21" s="141" t="s">
        <v>109</v>
      </c>
      <c r="AA21" s="135">
        <v>50000</v>
      </c>
      <c r="AB21" s="166">
        <f>+'[1]Table 1 (2)'!$A$28</f>
        <v>82121506</v>
      </c>
      <c r="AC21" s="163" t="str">
        <f>+'[1]Table 1 (2)'!$B$28</f>
        <v>Impresión de publicaciones</v>
      </c>
      <c r="AD21" s="135">
        <f>+'[1]Table 1 (2)'!$C$28</f>
        <v>50000</v>
      </c>
      <c r="AE21" s="143">
        <f t="shared" si="7"/>
        <v>0</v>
      </c>
      <c r="AF21" s="65"/>
    </row>
    <row r="22" spans="1:32" ht="51" customHeight="1" x14ac:dyDescent="0.25">
      <c r="A22" s="69"/>
      <c r="B22" s="120"/>
      <c r="C22" s="166" t="s">
        <v>203</v>
      </c>
      <c r="D22" s="163" t="s">
        <v>204</v>
      </c>
      <c r="E22" s="123"/>
      <c r="F22" s="124">
        <f>X22</f>
        <v>350000</v>
      </c>
      <c r="G22" s="125">
        <f t="shared" si="9"/>
        <v>350000</v>
      </c>
      <c r="H22" s="167"/>
      <c r="I22" s="164"/>
      <c r="J22" s="164"/>
      <c r="K22" s="128">
        <f t="shared" si="10"/>
        <v>0</v>
      </c>
      <c r="L22" s="164"/>
      <c r="M22" s="164"/>
      <c r="N22" s="164">
        <v>350000</v>
      </c>
      <c r="O22" s="129">
        <f t="shared" si="11"/>
        <v>350000</v>
      </c>
      <c r="P22" s="164"/>
      <c r="Q22" s="164"/>
      <c r="R22" s="164"/>
      <c r="S22" s="130">
        <f t="shared" si="12"/>
        <v>0</v>
      </c>
      <c r="T22" s="164"/>
      <c r="U22" s="164"/>
      <c r="V22" s="164"/>
      <c r="W22" s="131">
        <f t="shared" si="13"/>
        <v>0</v>
      </c>
      <c r="X22" s="132">
        <f t="shared" si="14"/>
        <v>350000</v>
      </c>
      <c r="Y22" s="140" t="s">
        <v>110</v>
      </c>
      <c r="Z22" s="141" t="s">
        <v>111</v>
      </c>
      <c r="AA22" s="135">
        <v>350000</v>
      </c>
      <c r="AB22" s="166">
        <f>+'[1]Table 1 (2)'!$A$40</f>
        <v>55101509</v>
      </c>
      <c r="AC22" s="163" t="str">
        <f>+'[1]Table 1 (2)'!$B$40</f>
        <v>Textos educacionales o vocacionales</v>
      </c>
      <c r="AD22" s="135">
        <f>+'[1]Table 1 (2)'!$C$40</f>
        <v>400000</v>
      </c>
      <c r="AE22" s="143">
        <f t="shared" si="7"/>
        <v>-50000</v>
      </c>
      <c r="AF22" s="65"/>
    </row>
    <row r="23" spans="1:32" ht="42.75" customHeight="1" x14ac:dyDescent="0.25">
      <c r="A23" s="69"/>
      <c r="B23" s="120"/>
      <c r="C23" s="166" t="s">
        <v>205</v>
      </c>
      <c r="D23" s="163" t="s">
        <v>206</v>
      </c>
      <c r="E23" s="123">
        <f>X23</f>
        <v>75000</v>
      </c>
      <c r="F23" s="124"/>
      <c r="G23" s="125">
        <f t="shared" si="9"/>
        <v>75000</v>
      </c>
      <c r="H23" s="167"/>
      <c r="I23" s="164"/>
      <c r="J23" s="164"/>
      <c r="K23" s="128">
        <f t="shared" si="10"/>
        <v>0</v>
      </c>
      <c r="L23" s="164">
        <v>75000</v>
      </c>
      <c r="M23" s="164"/>
      <c r="N23" s="164"/>
      <c r="O23" s="129">
        <f t="shared" si="11"/>
        <v>75000</v>
      </c>
      <c r="P23" s="164"/>
      <c r="Q23" s="164"/>
      <c r="R23" s="164"/>
      <c r="S23" s="130">
        <f t="shared" si="12"/>
        <v>0</v>
      </c>
      <c r="T23" s="164"/>
      <c r="U23" s="164"/>
      <c r="V23" s="164"/>
      <c r="W23" s="131">
        <f t="shared" si="13"/>
        <v>0</v>
      </c>
      <c r="X23" s="132">
        <f t="shared" si="14"/>
        <v>75000</v>
      </c>
      <c r="Y23" s="140" t="s">
        <v>112</v>
      </c>
      <c r="Z23" s="141" t="s">
        <v>113</v>
      </c>
      <c r="AA23" s="135">
        <v>75000</v>
      </c>
      <c r="AB23" s="166">
        <f>+'[1]Table 1 (2)'!$A$31</f>
        <v>25172504</v>
      </c>
      <c r="AC23" s="163" t="str">
        <f>+'[1]Table 1 (2)'!$B$31</f>
        <v>Neumáticos para automoviles o camiones ligeros</v>
      </c>
      <c r="AD23" s="135">
        <f>+'[1]Table 1 (2)'!$C$31</f>
        <v>75000</v>
      </c>
      <c r="AE23" s="143">
        <f t="shared" si="7"/>
        <v>0</v>
      </c>
      <c r="AF23" s="65"/>
    </row>
    <row r="24" spans="1:32" ht="52.8" x14ac:dyDescent="0.25">
      <c r="A24" s="69"/>
      <c r="B24" s="120"/>
      <c r="C24" s="166" t="s">
        <v>207</v>
      </c>
      <c r="D24" s="163" t="s">
        <v>208</v>
      </c>
      <c r="E24" s="123"/>
      <c r="F24" s="124">
        <f>X24</f>
        <v>4800000</v>
      </c>
      <c r="G24" s="125">
        <f t="shared" si="9"/>
        <v>4800000</v>
      </c>
      <c r="H24" s="167">
        <v>400000</v>
      </c>
      <c r="I24" s="164">
        <v>400000</v>
      </c>
      <c r="J24" s="164">
        <v>400000</v>
      </c>
      <c r="K24" s="128">
        <f t="shared" si="10"/>
        <v>1200000</v>
      </c>
      <c r="L24" s="164">
        <v>400000</v>
      </c>
      <c r="M24" s="164">
        <v>400000</v>
      </c>
      <c r="N24" s="164">
        <v>400000</v>
      </c>
      <c r="O24" s="129">
        <f t="shared" si="11"/>
        <v>1200000</v>
      </c>
      <c r="P24" s="164">
        <v>400000</v>
      </c>
      <c r="Q24" s="164">
        <v>400000</v>
      </c>
      <c r="R24" s="164">
        <v>400000</v>
      </c>
      <c r="S24" s="130">
        <f t="shared" si="12"/>
        <v>1200000</v>
      </c>
      <c r="T24" s="164">
        <v>400000</v>
      </c>
      <c r="U24" s="164">
        <v>400000</v>
      </c>
      <c r="V24" s="164">
        <v>400000</v>
      </c>
      <c r="W24" s="131">
        <f t="shared" si="13"/>
        <v>1200000</v>
      </c>
      <c r="X24" s="132">
        <f t="shared" si="14"/>
        <v>4800000</v>
      </c>
      <c r="Y24" s="140" t="s">
        <v>114</v>
      </c>
      <c r="Z24" s="141" t="s">
        <v>115</v>
      </c>
      <c r="AA24" s="135">
        <v>4800000</v>
      </c>
      <c r="AB24" s="166">
        <f>+'[1]Table 1 (2)'!$A$24</f>
        <v>15101506</v>
      </c>
      <c r="AC24" s="163" t="str">
        <f>+'[1]Table 1 (2)'!$B$24</f>
        <v>Gasolina</v>
      </c>
      <c r="AD24" s="135">
        <f>+'[1]Table 1 (2)'!$C$24</f>
        <v>4200000</v>
      </c>
      <c r="AE24" s="143">
        <f t="shared" si="7"/>
        <v>600000</v>
      </c>
      <c r="AF24" s="65"/>
    </row>
    <row r="25" spans="1:32" ht="29.25" customHeight="1" x14ac:dyDescent="0.25">
      <c r="A25" s="69"/>
      <c r="B25" s="120"/>
      <c r="C25" s="169" t="s">
        <v>209</v>
      </c>
      <c r="D25" s="170" t="s">
        <v>210</v>
      </c>
      <c r="E25" s="123">
        <f>X25</f>
        <v>6000</v>
      </c>
      <c r="F25" s="124"/>
      <c r="G25" s="125">
        <f t="shared" si="9"/>
        <v>6000</v>
      </c>
      <c r="H25" s="167">
        <v>6000</v>
      </c>
      <c r="I25" s="164"/>
      <c r="J25" s="164"/>
      <c r="K25" s="128">
        <f t="shared" si="10"/>
        <v>6000</v>
      </c>
      <c r="L25" s="164"/>
      <c r="M25" s="164"/>
      <c r="N25" s="164"/>
      <c r="O25" s="129">
        <f t="shared" si="11"/>
        <v>0</v>
      </c>
      <c r="P25" s="164"/>
      <c r="Q25" s="164"/>
      <c r="R25" s="164"/>
      <c r="S25" s="130">
        <f t="shared" si="12"/>
        <v>0</v>
      </c>
      <c r="T25" s="164"/>
      <c r="U25" s="164"/>
      <c r="V25" s="164"/>
      <c r="W25" s="131">
        <f t="shared" si="13"/>
        <v>0</v>
      </c>
      <c r="X25" s="132">
        <f t="shared" si="14"/>
        <v>6000</v>
      </c>
      <c r="Y25" s="140" t="s">
        <v>116</v>
      </c>
      <c r="Z25" s="134" t="s">
        <v>117</v>
      </c>
      <c r="AA25" s="135">
        <v>6000</v>
      </c>
      <c r="AB25" s="169"/>
      <c r="AC25" s="170"/>
      <c r="AD25" s="135"/>
      <c r="AE25" s="143">
        <f t="shared" si="7"/>
        <v>6000</v>
      </c>
      <c r="AF25" s="65"/>
    </row>
    <row r="26" spans="1:32" ht="26.4" x14ac:dyDescent="0.25">
      <c r="A26" s="69"/>
      <c r="B26" s="120"/>
      <c r="C26" s="169" t="s">
        <v>211</v>
      </c>
      <c r="D26" s="170" t="s">
        <v>212</v>
      </c>
      <c r="E26" s="123">
        <f>X26</f>
        <v>14610</v>
      </c>
      <c r="F26" s="124"/>
      <c r="G26" s="125">
        <f t="shared" si="9"/>
        <v>14610</v>
      </c>
      <c r="H26" s="167"/>
      <c r="I26" s="164"/>
      <c r="J26" s="164"/>
      <c r="K26" s="128">
        <f t="shared" si="10"/>
        <v>0</v>
      </c>
      <c r="L26" s="164"/>
      <c r="M26" s="164"/>
      <c r="N26" s="164"/>
      <c r="O26" s="129">
        <f t="shared" si="11"/>
        <v>0</v>
      </c>
      <c r="P26" s="164"/>
      <c r="Q26" s="164"/>
      <c r="R26" s="164"/>
      <c r="S26" s="130">
        <f t="shared" si="12"/>
        <v>0</v>
      </c>
      <c r="T26" s="164"/>
      <c r="U26" s="164">
        <v>14610</v>
      </c>
      <c r="V26" s="164"/>
      <c r="W26" s="131">
        <f t="shared" si="13"/>
        <v>14610</v>
      </c>
      <c r="X26" s="132">
        <f t="shared" si="14"/>
        <v>14610</v>
      </c>
      <c r="Y26" s="140" t="s">
        <v>118</v>
      </c>
      <c r="Z26" s="134" t="s">
        <v>119</v>
      </c>
      <c r="AA26" s="135">
        <v>14610</v>
      </c>
      <c r="AB26" s="169"/>
      <c r="AC26" s="170"/>
      <c r="AD26" s="135"/>
      <c r="AE26" s="143">
        <f t="shared" si="7"/>
        <v>14610</v>
      </c>
      <c r="AF26" s="65"/>
    </row>
    <row r="27" spans="1:32" ht="33.75" customHeight="1" x14ac:dyDescent="0.25">
      <c r="A27" s="69"/>
      <c r="B27" s="120"/>
      <c r="C27" s="166" t="s">
        <v>213</v>
      </c>
      <c r="D27" s="163" t="s">
        <v>214</v>
      </c>
      <c r="E27" s="123">
        <f>X27</f>
        <v>300000</v>
      </c>
      <c r="F27" s="124"/>
      <c r="G27" s="125">
        <f t="shared" si="9"/>
        <v>300000</v>
      </c>
      <c r="H27" s="167"/>
      <c r="I27" s="164"/>
      <c r="J27" s="164">
        <v>0</v>
      </c>
      <c r="K27" s="128">
        <f t="shared" si="10"/>
        <v>0</v>
      </c>
      <c r="L27" s="164">
        <v>150000</v>
      </c>
      <c r="M27" s="164"/>
      <c r="N27" s="164"/>
      <c r="O27" s="129">
        <f t="shared" si="11"/>
        <v>150000</v>
      </c>
      <c r="P27" s="164"/>
      <c r="Q27" s="164"/>
      <c r="R27" s="164"/>
      <c r="S27" s="130">
        <f t="shared" si="12"/>
        <v>0</v>
      </c>
      <c r="T27" s="164">
        <v>150000</v>
      </c>
      <c r="U27" s="164"/>
      <c r="V27" s="164"/>
      <c r="W27" s="131">
        <f t="shared" si="13"/>
        <v>150000</v>
      </c>
      <c r="X27" s="132">
        <f t="shared" si="14"/>
        <v>300000</v>
      </c>
      <c r="Y27" s="140" t="s">
        <v>120</v>
      </c>
      <c r="Z27" s="141" t="s">
        <v>121</v>
      </c>
      <c r="AA27" s="135">
        <v>300000</v>
      </c>
      <c r="AB27" s="166">
        <f>+'[1]Table 1 (2)'!$A$33</f>
        <v>14111507</v>
      </c>
      <c r="AC27" s="163" t="str">
        <f>+'[1]Table 1 (2)'!$B$33</f>
        <v>Papel para impresora o fotocopiadora</v>
      </c>
      <c r="AD27" s="135">
        <f>+'[1]Table 1 (2)'!$C$33</f>
        <v>80000</v>
      </c>
      <c r="AE27" s="143">
        <f t="shared" si="7"/>
        <v>220000</v>
      </c>
      <c r="AF27" s="65"/>
    </row>
    <row r="28" spans="1:32" ht="40.5" customHeight="1" x14ac:dyDescent="0.25">
      <c r="A28" s="69"/>
      <c r="B28" s="171"/>
      <c r="C28" s="166" t="s">
        <v>215</v>
      </c>
      <c r="D28" s="163" t="s">
        <v>216</v>
      </c>
      <c r="E28" s="123"/>
      <c r="F28" s="124">
        <f>X28</f>
        <v>507000</v>
      </c>
      <c r="G28" s="125">
        <f t="shared" si="9"/>
        <v>507000</v>
      </c>
      <c r="H28" s="167"/>
      <c r="I28" s="164"/>
      <c r="J28" s="164">
        <v>507000</v>
      </c>
      <c r="K28" s="128">
        <f t="shared" si="10"/>
        <v>507000</v>
      </c>
      <c r="L28" s="164"/>
      <c r="M28" s="164"/>
      <c r="N28" s="165"/>
      <c r="O28" s="129">
        <f t="shared" si="11"/>
        <v>0</v>
      </c>
      <c r="P28" s="164"/>
      <c r="Q28" s="164"/>
      <c r="R28" s="164"/>
      <c r="S28" s="130">
        <f t="shared" si="12"/>
        <v>0</v>
      </c>
      <c r="T28" s="164"/>
      <c r="U28" s="164"/>
      <c r="V28" s="164"/>
      <c r="W28" s="131">
        <f t="shared" si="13"/>
        <v>0</v>
      </c>
      <c r="X28" s="132">
        <f t="shared" si="14"/>
        <v>507000</v>
      </c>
      <c r="Y28" s="140" t="s">
        <v>122</v>
      </c>
      <c r="Z28" s="141" t="s">
        <v>123</v>
      </c>
      <c r="AA28" s="135">
        <v>507000</v>
      </c>
      <c r="AB28" s="166">
        <f>+'[1]Table 1 (2)'!$A$30</f>
        <v>49221505</v>
      </c>
      <c r="AC28" s="163" t="str">
        <f>+'[1]Table 1 (2)'!$B$30</f>
        <v>Mallas o redes para deportes</v>
      </c>
      <c r="AD28" s="135">
        <f>+'[1]Table 1 (2)'!$C$30</f>
        <v>650000</v>
      </c>
      <c r="AE28" s="143">
        <f t="shared" si="7"/>
        <v>-143000</v>
      </c>
      <c r="AF28" s="65"/>
    </row>
    <row r="29" spans="1:32" ht="26.4" x14ac:dyDescent="0.25">
      <c r="A29" s="69"/>
      <c r="B29" s="171"/>
      <c r="C29" s="166" t="s">
        <v>217</v>
      </c>
      <c r="D29" s="163" t="s">
        <v>218</v>
      </c>
      <c r="E29" s="123">
        <f>X29</f>
        <v>20000</v>
      </c>
      <c r="F29" s="124"/>
      <c r="G29" s="125">
        <f t="shared" si="9"/>
        <v>20000</v>
      </c>
      <c r="H29" s="167"/>
      <c r="I29" s="164"/>
      <c r="J29" s="164"/>
      <c r="K29" s="128">
        <f t="shared" si="10"/>
        <v>0</v>
      </c>
      <c r="L29" s="164"/>
      <c r="M29" s="164"/>
      <c r="N29" s="165"/>
      <c r="O29" s="129">
        <f t="shared" si="11"/>
        <v>0</v>
      </c>
      <c r="P29" s="164"/>
      <c r="Q29" s="164"/>
      <c r="R29" s="164"/>
      <c r="S29" s="130">
        <f t="shared" si="12"/>
        <v>0</v>
      </c>
      <c r="T29" s="164"/>
      <c r="U29" s="164">
        <v>20000</v>
      </c>
      <c r="V29" s="164"/>
      <c r="W29" s="131">
        <f t="shared" si="13"/>
        <v>20000</v>
      </c>
      <c r="X29" s="132">
        <f t="shared" si="14"/>
        <v>20000</v>
      </c>
      <c r="Y29" s="140" t="s">
        <v>124</v>
      </c>
      <c r="Z29" s="141" t="s">
        <v>125</v>
      </c>
      <c r="AA29" s="135">
        <v>20000</v>
      </c>
      <c r="AB29" s="166">
        <f>+'[1]Table 1 (2)'!$A$23</f>
        <v>43211805</v>
      </c>
      <c r="AC29" s="163" t="str">
        <f>+'[1]Table 1 (2)'!$B$23</f>
        <v>Dispositivos para almacenamiento de kits de servicio</v>
      </c>
      <c r="AD29" s="135">
        <f>+'[1]Table 1 (2)'!$C$23</f>
        <v>54000</v>
      </c>
      <c r="AE29" s="143">
        <f t="shared" si="7"/>
        <v>-34000</v>
      </c>
      <c r="AF29" s="65"/>
    </row>
    <row r="30" spans="1:32" ht="44.25" customHeight="1" x14ac:dyDescent="0.25">
      <c r="A30" s="69"/>
      <c r="B30" s="171"/>
      <c r="C30" s="166" t="s">
        <v>219</v>
      </c>
      <c r="D30" s="163" t="s">
        <v>220</v>
      </c>
      <c r="E30" s="123">
        <f>X30</f>
        <v>54601</v>
      </c>
      <c r="F30" s="124">
        <v>0</v>
      </c>
      <c r="G30" s="125">
        <f t="shared" si="9"/>
        <v>54601</v>
      </c>
      <c r="H30" s="167"/>
      <c r="I30" s="164"/>
      <c r="J30" s="164"/>
      <c r="K30" s="128">
        <f t="shared" si="10"/>
        <v>0</v>
      </c>
      <c r="L30" s="164"/>
      <c r="M30" s="164"/>
      <c r="N30" s="164"/>
      <c r="O30" s="129">
        <f t="shared" si="11"/>
        <v>0</v>
      </c>
      <c r="P30" s="164"/>
      <c r="Q30" s="164"/>
      <c r="R30" s="164"/>
      <c r="S30" s="130">
        <f t="shared" si="12"/>
        <v>0</v>
      </c>
      <c r="T30" s="164"/>
      <c r="U30" s="164">
        <f>55000-398.8-0.2</f>
        <v>54601</v>
      </c>
      <c r="V30" s="164"/>
      <c r="W30" s="131">
        <f t="shared" si="13"/>
        <v>54601</v>
      </c>
      <c r="X30" s="132">
        <f t="shared" si="14"/>
        <v>54601</v>
      </c>
      <c r="Y30" s="140" t="s">
        <v>126</v>
      </c>
      <c r="Z30" s="141" t="s">
        <v>127</v>
      </c>
      <c r="AA30" s="135">
        <v>54601</v>
      </c>
      <c r="AB30" s="166">
        <f>+'[1]Table 1 (2)'!$A$39</f>
        <v>72101511</v>
      </c>
      <c r="AC30" s="163" t="str">
        <f>+'[1]Table 1 (2)'!$B$39</f>
        <v xml:space="preserve">Servicio de instalación o mantenimiento o reparación de aires acondicionados
</v>
      </c>
      <c r="AD30" s="135">
        <f>+'[1]Table 1 (2)'!$C$39</f>
        <v>42536</v>
      </c>
      <c r="AE30" s="143">
        <f t="shared" si="7"/>
        <v>12065</v>
      </c>
      <c r="AF30" s="65"/>
    </row>
    <row r="31" spans="1:32" ht="37.5" customHeight="1" x14ac:dyDescent="0.25">
      <c r="A31" s="69"/>
      <c r="B31" s="171"/>
      <c r="C31" s="166" t="s">
        <v>221</v>
      </c>
      <c r="D31" s="163" t="s">
        <v>222</v>
      </c>
      <c r="E31" s="123">
        <f>X31</f>
        <v>150000</v>
      </c>
      <c r="F31" s="124">
        <v>0</v>
      </c>
      <c r="G31" s="125">
        <f t="shared" si="9"/>
        <v>150000</v>
      </c>
      <c r="H31" s="167">
        <v>150000</v>
      </c>
      <c r="I31" s="164"/>
      <c r="J31" s="164"/>
      <c r="K31" s="128">
        <f t="shared" si="10"/>
        <v>150000</v>
      </c>
      <c r="L31" s="164"/>
      <c r="M31" s="164"/>
      <c r="N31" s="164"/>
      <c r="O31" s="129">
        <f t="shared" si="11"/>
        <v>0</v>
      </c>
      <c r="P31" s="164"/>
      <c r="Q31" s="164"/>
      <c r="R31" s="164"/>
      <c r="S31" s="130">
        <f t="shared" si="12"/>
        <v>0</v>
      </c>
      <c r="T31" s="164"/>
      <c r="U31" s="164"/>
      <c r="V31" s="164"/>
      <c r="W31" s="131">
        <f t="shared" si="13"/>
        <v>0</v>
      </c>
      <c r="X31" s="132">
        <f t="shared" si="14"/>
        <v>150000</v>
      </c>
      <c r="Y31" s="140" t="s">
        <v>128</v>
      </c>
      <c r="Z31" s="141" t="s">
        <v>129</v>
      </c>
      <c r="AA31" s="135">
        <v>150000</v>
      </c>
      <c r="AB31" s="166">
        <f>+'[1]Table 1 (2)'!$A$44</f>
        <v>44103103</v>
      </c>
      <c r="AC31" s="163" t="str">
        <f>+'[1]Table 1 (2)'!$B$44</f>
        <v>Tóner para impresoras o fax</v>
      </c>
      <c r="AD31" s="135">
        <f>+'[1]Table 1 (2)'!$C$44</f>
        <v>213474</v>
      </c>
      <c r="AE31" s="143">
        <f t="shared" si="7"/>
        <v>-63474</v>
      </c>
      <c r="AF31" s="65"/>
    </row>
    <row r="32" spans="1:32" ht="38.25" customHeight="1" x14ac:dyDescent="0.25">
      <c r="A32" s="69"/>
      <c r="B32" s="172" t="s">
        <v>223</v>
      </c>
      <c r="C32" s="146" t="s">
        <v>224</v>
      </c>
      <c r="D32" s="173" t="s">
        <v>130</v>
      </c>
      <c r="E32" s="174">
        <f>SUM(E33:E34)</f>
        <v>100000</v>
      </c>
      <c r="F32" s="175">
        <f t="shared" ref="F32:W32" si="15">SUM(F33:F34)</f>
        <v>0</v>
      </c>
      <c r="G32" s="162">
        <f t="shared" si="15"/>
        <v>100000</v>
      </c>
      <c r="H32" s="176">
        <f t="shared" si="15"/>
        <v>0</v>
      </c>
      <c r="I32" s="177">
        <f t="shared" si="15"/>
        <v>100000</v>
      </c>
      <c r="J32" s="178">
        <f t="shared" si="15"/>
        <v>0</v>
      </c>
      <c r="K32" s="179">
        <f t="shared" si="15"/>
        <v>100000</v>
      </c>
      <c r="L32" s="176">
        <f t="shared" si="15"/>
        <v>0</v>
      </c>
      <c r="M32" s="177">
        <f t="shared" si="15"/>
        <v>100000</v>
      </c>
      <c r="N32" s="178">
        <f t="shared" si="15"/>
        <v>0</v>
      </c>
      <c r="O32" s="180">
        <f t="shared" si="15"/>
        <v>0</v>
      </c>
      <c r="P32" s="176">
        <f t="shared" si="15"/>
        <v>0</v>
      </c>
      <c r="Q32" s="177">
        <f t="shared" si="15"/>
        <v>0</v>
      </c>
      <c r="R32" s="178">
        <f t="shared" si="15"/>
        <v>0</v>
      </c>
      <c r="S32" s="181">
        <f t="shared" si="15"/>
        <v>0</v>
      </c>
      <c r="T32" s="176">
        <f t="shared" si="15"/>
        <v>0</v>
      </c>
      <c r="U32" s="177">
        <f t="shared" si="15"/>
        <v>0</v>
      </c>
      <c r="V32" s="178">
        <f t="shared" si="15"/>
        <v>0</v>
      </c>
      <c r="W32" s="182">
        <f t="shared" si="15"/>
        <v>0</v>
      </c>
      <c r="X32" s="183">
        <f>SUM(X33:X34)</f>
        <v>100000</v>
      </c>
      <c r="Y32" s="159">
        <v>2.6</v>
      </c>
      <c r="Z32" s="160" t="s">
        <v>130</v>
      </c>
      <c r="AA32" s="161">
        <f>SUM(AA33:AA34)</f>
        <v>100000</v>
      </c>
      <c r="AB32" s="146" t="s">
        <v>224</v>
      </c>
      <c r="AC32" s="173" t="s">
        <v>130</v>
      </c>
      <c r="AD32" s="162">
        <f>SUM(AD33:AD34)</f>
        <v>100000</v>
      </c>
      <c r="AE32" s="143">
        <f>SUM(AE33:AE34)</f>
        <v>0</v>
      </c>
      <c r="AF32" s="65"/>
    </row>
    <row r="33" spans="1:32" ht="26.4" x14ac:dyDescent="0.25">
      <c r="A33" s="69"/>
      <c r="B33" s="120"/>
      <c r="C33" s="121" t="s">
        <v>225</v>
      </c>
      <c r="D33" s="170" t="s">
        <v>226</v>
      </c>
      <c r="E33" s="184">
        <f>X33</f>
        <v>0</v>
      </c>
      <c r="F33" s="185">
        <v>0</v>
      </c>
      <c r="G33" s="135">
        <f>E33+F33</f>
        <v>0</v>
      </c>
      <c r="H33" s="186"/>
      <c r="I33" s="187"/>
      <c r="J33" s="188"/>
      <c r="K33" s="189">
        <f>SUM(H33:J33)</f>
        <v>0</v>
      </c>
      <c r="L33" s="188"/>
      <c r="M33" s="188">
        <v>100000</v>
      </c>
      <c r="N33" s="188"/>
      <c r="O33" s="190"/>
      <c r="P33" s="188">
        <f>SUM(O33)</f>
        <v>0</v>
      </c>
      <c r="Q33" s="188"/>
      <c r="R33" s="188"/>
      <c r="S33" s="191">
        <f>SUM(R33)</f>
        <v>0</v>
      </c>
      <c r="T33" s="188"/>
      <c r="U33" s="188"/>
      <c r="V33" s="188"/>
      <c r="W33" s="192"/>
      <c r="X33" s="193">
        <f>K33+O33+S33+W33</f>
        <v>0</v>
      </c>
      <c r="Y33" s="133" t="s">
        <v>131</v>
      </c>
      <c r="Z33" s="134" t="s">
        <v>132</v>
      </c>
      <c r="AA33" s="135">
        <v>0</v>
      </c>
      <c r="AB33" s="121"/>
      <c r="AC33" s="170"/>
      <c r="AD33" s="135"/>
      <c r="AE33" s="143">
        <f t="shared" si="7"/>
        <v>0</v>
      </c>
      <c r="AF33" s="65"/>
    </row>
    <row r="34" spans="1:32" ht="26.4" x14ac:dyDescent="0.25">
      <c r="A34" s="69"/>
      <c r="B34" s="120"/>
      <c r="C34" s="138" t="s">
        <v>227</v>
      </c>
      <c r="D34" s="163" t="s">
        <v>228</v>
      </c>
      <c r="E34" s="184">
        <f>X34</f>
        <v>100000</v>
      </c>
      <c r="F34" s="185">
        <v>0</v>
      </c>
      <c r="G34" s="135">
        <f>E34+F34</f>
        <v>100000</v>
      </c>
      <c r="H34" s="186"/>
      <c r="I34" s="187">
        <v>100000</v>
      </c>
      <c r="J34" s="188"/>
      <c r="K34" s="189">
        <f>SUM(H34:J34)</f>
        <v>100000</v>
      </c>
      <c r="L34" s="188"/>
      <c r="M34" s="188"/>
      <c r="N34" s="188"/>
      <c r="O34" s="190">
        <f>SUM(L34:N34)</f>
        <v>0</v>
      </c>
      <c r="P34" s="188"/>
      <c r="Q34" s="188"/>
      <c r="R34" s="188"/>
      <c r="S34" s="191">
        <f>SUM(R34)</f>
        <v>0</v>
      </c>
      <c r="T34" s="188"/>
      <c r="U34" s="188"/>
      <c r="V34" s="188"/>
      <c r="W34" s="192"/>
      <c r="X34" s="193">
        <f>K34+O34+S34+W34</f>
        <v>100000</v>
      </c>
      <c r="Y34" s="140" t="s">
        <v>133</v>
      </c>
      <c r="Z34" s="141" t="s">
        <v>229</v>
      </c>
      <c r="AA34" s="135">
        <v>100000</v>
      </c>
      <c r="AB34" s="138">
        <f>+'[1]Table 1 (2)'!$A$34</f>
        <v>43201503</v>
      </c>
      <c r="AC34" s="163" t="str">
        <f>+'[1]Table 1 (2)'!$B$34</f>
        <v>Procesadores de unidad de procesamiento central cpu</v>
      </c>
      <c r="AD34" s="135">
        <f>+'[1]Table 1 (2)'!$C$34</f>
        <v>100000</v>
      </c>
      <c r="AE34" s="143">
        <f t="shared" si="7"/>
        <v>0</v>
      </c>
      <c r="AF34" s="65"/>
    </row>
    <row r="35" spans="1:32" s="206" customFormat="1" ht="14.4" thickBot="1" x14ac:dyDescent="0.3">
      <c r="A35" s="194"/>
      <c r="B35" s="195" t="s">
        <v>230</v>
      </c>
      <c r="C35" s="196"/>
      <c r="D35" s="197"/>
      <c r="E35" s="198">
        <f>+E9+E16+E32</f>
        <v>1985211</v>
      </c>
      <c r="F35" s="199">
        <f t="shared" ref="F35:X35" si="16">+F9+F16+F32</f>
        <v>6767000</v>
      </c>
      <c r="G35" s="200">
        <f t="shared" si="16"/>
        <v>8752211</v>
      </c>
      <c r="H35" s="198">
        <f t="shared" si="16"/>
        <v>966000</v>
      </c>
      <c r="I35" s="201">
        <f t="shared" si="16"/>
        <v>920000</v>
      </c>
      <c r="J35" s="201">
        <f t="shared" si="16"/>
        <v>1117000</v>
      </c>
      <c r="K35" s="201">
        <f t="shared" si="16"/>
        <v>3003000</v>
      </c>
      <c r="L35" s="201">
        <f t="shared" si="16"/>
        <v>1165000</v>
      </c>
      <c r="M35" s="201">
        <f t="shared" si="16"/>
        <v>700000</v>
      </c>
      <c r="N35" s="201">
        <f t="shared" si="16"/>
        <v>850000</v>
      </c>
      <c r="O35" s="201">
        <f t="shared" si="16"/>
        <v>2615000</v>
      </c>
      <c r="P35" s="201">
        <f t="shared" si="16"/>
        <v>400000</v>
      </c>
      <c r="Q35" s="201">
        <f t="shared" si="16"/>
        <v>445000</v>
      </c>
      <c r="R35" s="201">
        <f t="shared" si="16"/>
        <v>400000</v>
      </c>
      <c r="S35" s="201">
        <f t="shared" si="16"/>
        <v>1245000</v>
      </c>
      <c r="T35" s="201">
        <f t="shared" si="16"/>
        <v>630000</v>
      </c>
      <c r="U35" s="201">
        <f t="shared" si="16"/>
        <v>859211</v>
      </c>
      <c r="V35" s="201">
        <f t="shared" si="16"/>
        <v>400000</v>
      </c>
      <c r="W35" s="201">
        <f t="shared" si="16"/>
        <v>1889211</v>
      </c>
      <c r="X35" s="201">
        <f t="shared" si="16"/>
        <v>8752211</v>
      </c>
      <c r="Y35" s="202"/>
      <c r="Z35" s="203" t="s">
        <v>134</v>
      </c>
      <c r="AA35" s="204">
        <f>+AA9+AA16+AA32</f>
        <v>8752211</v>
      </c>
      <c r="AB35" s="196"/>
      <c r="AC35" s="197" t="s">
        <v>231</v>
      </c>
      <c r="AD35" s="204">
        <f>+AD9+AD16+AD32</f>
        <v>8160010</v>
      </c>
      <c r="AE35" s="204">
        <f>+AE9+AE16+AE32</f>
        <v>592201</v>
      </c>
      <c r="AF35" s="205"/>
    </row>
    <row r="36" spans="1:32" x14ac:dyDescent="0.25">
      <c r="A36" s="69"/>
      <c r="B36" s="207"/>
      <c r="C36" s="208"/>
      <c r="D36" s="207"/>
      <c r="E36" s="209"/>
      <c r="F36" s="209"/>
      <c r="G36" s="210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9"/>
      <c r="Y36" s="210"/>
      <c r="Z36" s="69"/>
      <c r="AA36" s="210"/>
      <c r="AB36" s="210"/>
      <c r="AC36" s="69"/>
      <c r="AD36" s="211"/>
      <c r="AE36" s="70"/>
      <c r="AF36" s="65"/>
    </row>
    <row r="37" spans="1:32" x14ac:dyDescent="0.25">
      <c r="A37" s="69"/>
      <c r="B37" s="207" t="s">
        <v>232</v>
      </c>
      <c r="C37" s="208"/>
      <c r="D37" s="207"/>
      <c r="E37" s="207"/>
      <c r="F37" s="207"/>
      <c r="G37" s="208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8"/>
      <c r="Z37" s="69"/>
      <c r="AA37" s="208"/>
      <c r="AB37" s="208"/>
      <c r="AC37" s="69"/>
      <c r="AD37" s="212"/>
      <c r="AE37" s="70"/>
      <c r="AF37" s="65"/>
    </row>
    <row r="38" spans="1:32" x14ac:dyDescent="0.25">
      <c r="A38" s="65"/>
      <c r="B38" s="213" t="s">
        <v>233</v>
      </c>
      <c r="C38" s="208"/>
      <c r="D38" s="213"/>
      <c r="E38" s="213"/>
      <c r="F38" s="213"/>
      <c r="G38" s="208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08"/>
      <c r="Z38" s="65"/>
      <c r="AA38" s="208"/>
      <c r="AB38" s="208"/>
      <c r="AC38" s="65"/>
      <c r="AD38" s="212"/>
      <c r="AE38" s="67"/>
      <c r="AF38" s="65"/>
    </row>
    <row r="39" spans="1:32" ht="15" x14ac:dyDescent="0.25">
      <c r="A39" s="214"/>
      <c r="B39" s="215"/>
      <c r="C39" s="216"/>
      <c r="D39" s="215"/>
      <c r="E39" s="215"/>
      <c r="F39" s="215"/>
      <c r="G39" s="216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6"/>
      <c r="AA39" s="216"/>
      <c r="AB39" s="216"/>
      <c r="AD39" s="217"/>
    </row>
    <row r="40" spans="1:32" x14ac:dyDescent="0.25">
      <c r="B40" s="219"/>
      <c r="C40" s="220"/>
      <c r="D40" s="219"/>
      <c r="E40" s="219"/>
      <c r="F40" s="219"/>
      <c r="G40" s="220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21"/>
      <c r="Y40" s="220"/>
      <c r="AA40" s="220"/>
      <c r="AB40" s="220"/>
      <c r="AD40" s="222"/>
    </row>
  </sheetData>
  <mergeCells count="15">
    <mergeCell ref="B1:X1"/>
    <mergeCell ref="B2:X2"/>
    <mergeCell ref="B3:X3"/>
    <mergeCell ref="B4:X4"/>
    <mergeCell ref="C6:G6"/>
    <mergeCell ref="AB6:AE6"/>
    <mergeCell ref="C7:D7"/>
    <mergeCell ref="E7:F7"/>
    <mergeCell ref="H7:J7"/>
    <mergeCell ref="L7:N7"/>
    <mergeCell ref="P7:R7"/>
    <mergeCell ref="T7:V7"/>
    <mergeCell ref="Y7:Z7"/>
    <mergeCell ref="AB7:AC7"/>
    <mergeCell ref="Y6:AA6"/>
  </mergeCells>
  <conditionalFormatting sqref="AE1:AE1048576">
    <cfRule type="cellIs" dxfId="0" priority="1" stopIfTrue="1" operator="lessThan">
      <formula>0</formula>
    </cfRule>
  </conditionalFormatting>
  <printOptions horizontalCentered="1" verticalCentered="1"/>
  <pageMargins left="0.11811023622047245" right="0.11811023622047245" top="0.19685039370078741" bottom="0.19685039370078741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Matriz POA</vt:lpstr>
      <vt:lpstr>presup POA</vt:lpstr>
      <vt:lpstr>Alineacion</vt:lpstr>
      <vt:lpstr>Alineacion!Área_de_impresión</vt:lpstr>
      <vt:lpstr>'Matriz POA'!Área_de_impresión</vt:lpstr>
      <vt:lpstr>'presup POA'!Títulos_a_imprimir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Admin</cp:lastModifiedBy>
  <cp:lastPrinted>2025-05-26T16:18:33Z</cp:lastPrinted>
  <dcterms:created xsi:type="dcterms:W3CDTF">2025-05-19T18:34:34Z</dcterms:created>
  <dcterms:modified xsi:type="dcterms:W3CDTF">2025-05-26T16:19:05Z</dcterms:modified>
</cp:coreProperties>
</file>